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D:\Patagonia Shrimp SA\1 - Food Partners Patagonia\3. Cargas\2023-11-24 carga Kirkland N ° 93\"/>
    </mc:Choice>
  </mc:AlternateContent>
  <xr:revisionPtr revIDLastSave="0" documentId="13_ncr:1_{53B5B01F-908E-4FEA-BFC8-A0DBE3AB54C2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Carga" sheetId="6" r:id="rId1"/>
    <sheet name="Producto" sheetId="9" r:id="rId2"/>
    <sheet name="Packing List" sheetId="7" r:id="rId3"/>
  </sheets>
  <definedNames>
    <definedName name="_xlnm._FilterDatabase" localSheetId="2" hidden="1">'Packing List'!$A$3:$F$7</definedName>
    <definedName name="_xlnm.Print_Area" localSheetId="0">Carga!$A$1:$J$50</definedName>
    <definedName name="_xlnm.Print_Area" localSheetId="1">Producto!$A$1:$G$23</definedName>
  </definedNames>
  <calcPr calcId="191029"/>
</workbook>
</file>

<file path=xl/calcChain.xml><?xml version="1.0" encoding="utf-8"?>
<calcChain xmlns="http://schemas.openxmlformats.org/spreadsheetml/2006/main">
  <c r="C25" i="9" l="1"/>
  <c r="C24" i="9"/>
  <c r="C23" i="9"/>
  <c r="H17" i="9"/>
  <c r="D17" i="9"/>
  <c r="D19" i="9" l="1"/>
  <c r="G17" i="9"/>
  <c r="F17" i="9"/>
  <c r="E17" i="9"/>
  <c r="I39" i="6" l="1"/>
  <c r="J39" i="6"/>
  <c r="A17" i="9"/>
  <c r="G27" i="9"/>
  <c r="F27" i="9"/>
  <c r="G26" i="9"/>
  <c r="F26" i="9"/>
  <c r="G25" i="9"/>
  <c r="F25" i="9"/>
  <c r="H19" i="9" l="1"/>
  <c r="H39" i="6" l="1"/>
  <c r="G50" i="6" l="1"/>
  <c r="G52" i="6" l="1"/>
  <c r="G51" i="6"/>
  <c r="J54" i="6" l="1"/>
  <c r="J53" i="6"/>
  <c r="J52" i="6"/>
</calcChain>
</file>

<file path=xl/sharedStrings.xml><?xml version="1.0" encoding="utf-8"?>
<sst xmlns="http://schemas.openxmlformats.org/spreadsheetml/2006/main" count="284" uniqueCount="108">
  <si>
    <t>PLANILLA CONTROL DE CARGA</t>
  </si>
  <si>
    <t>HORA INICIO:</t>
  </si>
  <si>
    <t>HORA FINAL:</t>
  </si>
  <si>
    <t>INFORMACION DE LA CARGA</t>
  </si>
  <si>
    <t>INFORMACION DE LOS PRODUCTOS</t>
  </si>
  <si>
    <t>FILA</t>
  </si>
  <si>
    <t>Nº DE CAJAS</t>
  </si>
  <si>
    <t>CALIBRE Y PRESENTACION</t>
  </si>
  <si>
    <t>ANOTACIONES</t>
  </si>
  <si>
    <t>T (°C)</t>
  </si>
  <si>
    <t>OBSERVACIONES:</t>
  </si>
  <si>
    <t>Maximo</t>
  </si>
  <si>
    <t>Minimo</t>
  </si>
  <si>
    <t>Promedio</t>
  </si>
  <si>
    <t>TOTAL</t>
  </si>
  <si>
    <t>max</t>
  </si>
  <si>
    <t>min</t>
  </si>
  <si>
    <t>6x2</t>
  </si>
  <si>
    <t>12x1</t>
  </si>
  <si>
    <t>MAXIMO</t>
  </si>
  <si>
    <t>MINIMO</t>
  </si>
  <si>
    <t>PROMEDIO</t>
  </si>
  <si>
    <t>PESOS BRUTO (g)</t>
  </si>
  <si>
    <t>En la carga:</t>
  </si>
  <si>
    <t>Eduardo</t>
  </si>
  <si>
    <t xml:space="preserve">FECHA: </t>
  </si>
  <si>
    <t>PRODUCTOS</t>
  </si>
  <si>
    <t>MEDIA</t>
  </si>
  <si>
    <t>T (°C) MEDIA</t>
  </si>
  <si>
    <t>T (°C) RANGO</t>
  </si>
  <si>
    <t>ÍTEM</t>
  </si>
  <si>
    <t>PRODUCTO</t>
  </si>
  <si>
    <t>PRESENTACIÓN</t>
  </si>
  <si>
    <t>CALIBRE</t>
  </si>
  <si>
    <t>MARCA</t>
  </si>
  <si>
    <t>N° CAJAS</t>
  </si>
  <si>
    <t>INSPECTOR/ES:</t>
  </si>
  <si>
    <t>Fotografía</t>
  </si>
  <si>
    <t>Fotografia</t>
  </si>
  <si>
    <t xml:space="preserve">BOOKING:     </t>
  </si>
  <si>
    <t xml:space="preserve">CONTENEDOR:  </t>
  </si>
  <si>
    <t xml:space="preserve">PUERTO DESTINO: </t>
  </si>
  <si>
    <t>Food Partners Patagonia │Argentina</t>
  </si>
  <si>
    <t xml:space="preserve">PRODUCTOR: </t>
  </si>
  <si>
    <t xml:space="preserve">PRECINTO AFIP: </t>
  </si>
  <si>
    <t xml:space="preserve">PREC. SENASA: </t>
  </si>
  <si>
    <t xml:space="preserve">TERMOGRAFO: </t>
  </si>
  <si>
    <t>CONTENEDOR:</t>
  </si>
  <si>
    <t>SIM:</t>
  </si>
  <si>
    <t>&gt; La fecha de master coincidieron con las bolsas.</t>
  </si>
  <si>
    <t>Cajas</t>
  </si>
  <si>
    <t>Bruto</t>
  </si>
  <si>
    <t>Neto</t>
  </si>
  <si>
    <t>PND FC</t>
  </si>
  <si>
    <t>Fotografía - Termógrafo</t>
  </si>
  <si>
    <t>KIRKLAND</t>
  </si>
  <si>
    <t>Código</t>
  </si>
  <si>
    <t>16 X 2 Lb</t>
  </si>
  <si>
    <t>Fecha Prod</t>
  </si>
  <si>
    <t>LIMPIO</t>
  </si>
  <si>
    <t>LOTES</t>
  </si>
  <si>
    <t>BUQUE MERCANTE:</t>
  </si>
  <si>
    <t>&gt; La temperatura correcta.</t>
  </si>
  <si>
    <t>OBSERVACIONES</t>
  </si>
  <si>
    <t>LOTE</t>
  </si>
  <si>
    <t>FECHA DE CONGELACIÓN</t>
  </si>
  <si>
    <t>PESO NETO</t>
  </si>
  <si>
    <t>PESO BRUTO</t>
  </si>
  <si>
    <t>N° TOTAL DE BOLSAS</t>
  </si>
  <si>
    <t>Lote</t>
  </si>
  <si>
    <t>Empaque</t>
  </si>
  <si>
    <t>16x0,908</t>
  </si>
  <si>
    <t>Sena Eduardo|Bruno Painemal</t>
  </si>
  <si>
    <t>&gt; El contenedor se encontraba limpio.</t>
  </si>
  <si>
    <t>008423 - Planta Pto Madryn  PM-7023261</t>
  </si>
  <si>
    <t>LGPDIQFC3050LB</t>
  </si>
  <si>
    <t>008434 - Planta Pto Madryn  PM-7023267</t>
  </si>
  <si>
    <t>008544 - Planta Pto Madryn  RW-7023261</t>
  </si>
  <si>
    <t>008538 - Planta Pto Madryn  RW-8423259-X</t>
  </si>
  <si>
    <t>LGPDIQFC3050LB-X</t>
  </si>
  <si>
    <t>008543 - Planta Pto Madryn  RW-7023261-X</t>
  </si>
  <si>
    <t>008495 - Planta Pto Madryn  RW-1123262-X</t>
  </si>
  <si>
    <t>008424 - Planta Pto Madryn  PM-1123262</t>
  </si>
  <si>
    <t>008528 - Planta Pto Madryn  RW-1123262</t>
  </si>
  <si>
    <t>008426 - Planta Pto Madryn  PM-8423262</t>
  </si>
  <si>
    <t>008448 - Planta Pto Madryn  PM-1123270</t>
  </si>
  <si>
    <t>008504 - Planta Pto Madryn  RW-1123265-X</t>
  </si>
  <si>
    <t>008536 - Planta Pto Madryn  RW-1123265-XR</t>
  </si>
  <si>
    <t>008535 - Planta Pto Madryn  RW-1123270</t>
  </si>
  <si>
    <t>008513 - Planta Pto Madryn  RW-1123270-X</t>
  </si>
  <si>
    <t>008430 - Planta Pto Madryn  PM-1123265</t>
  </si>
  <si>
    <t>008503 - Planta Pto Madryn  RW-8423262-X</t>
  </si>
  <si>
    <t>008452 - Planta Pto Madryn  PM-8423271</t>
  </si>
  <si>
    <t>008438 - Planta Pto Madryn  PM-7023269</t>
  </si>
  <si>
    <t>Total</t>
  </si>
  <si>
    <t>Packing List (Provisorio) - KIRKLAND - FCL N° 93 - 2023</t>
  </si>
  <si>
    <t>30/50 ppl 
Kirkland 
PND FC</t>
  </si>
  <si>
    <t>NEW YORK | EEUU</t>
  </si>
  <si>
    <t>MNBU 060 405 - 1</t>
  </si>
  <si>
    <t>AS STINE</t>
  </si>
  <si>
    <t>DGA-MS-A-ABU29977</t>
  </si>
  <si>
    <t>OF 3815 SERIE A 013531</t>
  </si>
  <si>
    <t>230743178H</t>
  </si>
  <si>
    <t>23 047 EC01_002956R</t>
  </si>
  <si>
    <t>9:19HS</t>
  </si>
  <si>
    <t>10:05HS</t>
  </si>
  <si>
    <t>30/50 ppl</t>
  </si>
  <si>
    <t>&gt; CONTENEDOR KIRKLAND Nº 93 - 2023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</si>
</sst>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"/>
    <numFmt numFmtId="166" formatCode="[$-2C0A]hh:mm:ss\ AM/PM;@"/>
    <numFmt numFmtId="167" formatCode="_ * #,##0_ ;_ * \-#,##0_ ;_ * &quot;-&quot;??_ ;_ @_ "/>
    <numFmt numFmtId="168" formatCode="_ * #,##0.0_ ;_ * \-#,##0.0_ ;_ * &quot;-&quot;??_ ;_ @_ "/>
    <numFmt numFmtId="169" formatCode="[$-F400]h:mm:ss\ AM/PM"/>
  </numFmts>
  <fonts count="21">
    <font>
      <sz val="12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2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28"/>
      <color rgb="FFFFFF00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0"/>
      <name val="Arial"/>
      <family val="2"/>
    </font>
    <font>
      <sz val="8"/>
      <name val="Calibri"/>
      <family val="2"/>
      <scheme val="minor"/>
    </font>
    <font>
      <b/>
      <sz val="2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</cellStyleXfs>
  <cellXfs count="235">
    <xf numFmtId="0" fontId="0" fillId="0" borderId="0" xfId="0"/>
    <xf numFmtId="0" fontId="2" fillId="0" borderId="0" xfId="0" applyFont="1" applyAlignment="1">
      <alignment horizontal="left" vertical="center"/>
    </xf>
    <xf numFmtId="167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5" fillId="3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6" fillId="0" borderId="12" xfId="0" applyFont="1" applyBorder="1"/>
    <xf numFmtId="0" fontId="5" fillId="0" borderId="0" xfId="0" applyFont="1" applyAlignment="1">
      <alignment horizontal="left" vertical="center"/>
    </xf>
    <xf numFmtId="0" fontId="5" fillId="4" borderId="0" xfId="0" applyFont="1" applyFill="1" applyAlignment="1">
      <alignment vertical="center"/>
    </xf>
    <xf numFmtId="0" fontId="6" fillId="0" borderId="0" xfId="0" applyFont="1"/>
    <xf numFmtId="0" fontId="6" fillId="0" borderId="4" xfId="0" applyFont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8" borderId="0" xfId="0" applyFont="1" applyFill="1"/>
    <xf numFmtId="0" fontId="5" fillId="8" borderId="0" xfId="0" applyFont="1" applyFill="1"/>
    <xf numFmtId="0" fontId="5" fillId="8" borderId="0" xfId="0" applyFont="1" applyFill="1" applyAlignment="1">
      <alignment horizontal="left" vertical="top" wrapText="1"/>
    </xf>
    <xf numFmtId="0" fontId="5" fillId="8" borderId="0" xfId="0" applyFont="1" applyFill="1" applyAlignment="1">
      <alignment vertical="top"/>
    </xf>
    <xf numFmtId="0" fontId="8" fillId="5" borderId="3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/>
    </xf>
    <xf numFmtId="165" fontId="9" fillId="6" borderId="3" xfId="0" applyNumberFormat="1" applyFont="1" applyFill="1" applyBorder="1" applyAlignment="1">
      <alignment horizontal="center" vertical="center"/>
    </xf>
    <xf numFmtId="0" fontId="9" fillId="8" borderId="13" xfId="0" applyFont="1" applyFill="1" applyBorder="1" applyAlignment="1">
      <alignment horizontal="center" vertical="center"/>
    </xf>
    <xf numFmtId="165" fontId="9" fillId="8" borderId="3" xfId="0" applyNumberFormat="1" applyFont="1" applyFill="1" applyBorder="1" applyAlignment="1">
      <alignment horizontal="center" vertical="center"/>
    </xf>
    <xf numFmtId="165" fontId="9" fillId="4" borderId="3" xfId="0" applyNumberFormat="1" applyFont="1" applyFill="1" applyBorder="1" applyAlignment="1">
      <alignment horizontal="center" vertical="center"/>
    </xf>
    <xf numFmtId="165" fontId="9" fillId="6" borderId="1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6" borderId="3" xfId="0" applyFont="1" applyFill="1" applyBorder="1" applyAlignment="1">
      <alignment horizontal="center" vertical="center"/>
    </xf>
    <xf numFmtId="0" fontId="9" fillId="0" borderId="0" xfId="0" applyFont="1"/>
    <xf numFmtId="0" fontId="9" fillId="4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1" fontId="8" fillId="8" borderId="3" xfId="0" applyNumberFormat="1" applyFont="1" applyFill="1" applyBorder="1" applyAlignment="1">
      <alignment horizontal="center" vertical="center"/>
    </xf>
    <xf numFmtId="0" fontId="8" fillId="8" borderId="0" xfId="0" applyFont="1" applyFill="1" applyAlignment="1">
      <alignment vertical="top"/>
    </xf>
    <xf numFmtId="0" fontId="8" fillId="8" borderId="0" xfId="0" applyFont="1" applyFill="1" applyAlignment="1">
      <alignment horizontal="left" vertical="top" wrapText="1"/>
    </xf>
    <xf numFmtId="0" fontId="8" fillId="8" borderId="0" xfId="0" applyFont="1" applyFill="1"/>
    <xf numFmtId="0" fontId="9" fillId="6" borderId="3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9" fillId="8" borderId="3" xfId="0" applyFont="1" applyFill="1" applyBorder="1" applyAlignment="1">
      <alignment vertical="center"/>
    </xf>
    <xf numFmtId="167" fontId="9" fillId="3" borderId="3" xfId="1" applyNumberFormat="1" applyFont="1" applyFill="1" applyBorder="1" applyAlignment="1">
      <alignment vertical="center"/>
    </xf>
    <xf numFmtId="0" fontId="13" fillId="0" borderId="0" xfId="0" applyFont="1"/>
    <xf numFmtId="0" fontId="13" fillId="0" borderId="6" xfId="0" applyFont="1" applyBorder="1"/>
    <xf numFmtId="0" fontId="13" fillId="0" borderId="10" xfId="0" applyFont="1" applyBorder="1"/>
    <xf numFmtId="0" fontId="13" fillId="0" borderId="11" xfId="0" applyFont="1" applyBorder="1"/>
    <xf numFmtId="164" fontId="13" fillId="0" borderId="0" xfId="1" applyFont="1"/>
    <xf numFmtId="0" fontId="13" fillId="0" borderId="9" xfId="0" applyFont="1" applyBorder="1"/>
    <xf numFmtId="0" fontId="13" fillId="0" borderId="12" xfId="0" applyFont="1" applyBorder="1"/>
    <xf numFmtId="1" fontId="13" fillId="0" borderId="0" xfId="0" applyNumberFormat="1" applyFont="1"/>
    <xf numFmtId="0" fontId="8" fillId="6" borderId="5" xfId="0" applyFont="1" applyFill="1" applyBorder="1" applyAlignment="1">
      <alignment vertical="center"/>
    </xf>
    <xf numFmtId="0" fontId="9" fillId="6" borderId="7" xfId="0" applyFont="1" applyFill="1" applyBorder="1"/>
    <xf numFmtId="0" fontId="9" fillId="6" borderId="8" xfId="0" applyFont="1" applyFill="1" applyBorder="1"/>
    <xf numFmtId="0" fontId="9" fillId="8" borderId="0" xfId="0" applyFont="1" applyFill="1"/>
    <xf numFmtId="0" fontId="3" fillId="0" borderId="0" xfId="2"/>
    <xf numFmtId="0" fontId="15" fillId="10" borderId="3" xfId="2" applyFont="1" applyFill="1" applyBorder="1" applyAlignment="1">
      <alignment vertical="center" wrapText="1"/>
    </xf>
    <xf numFmtId="165" fontId="15" fillId="10" borderId="3" xfId="2" applyNumberFormat="1" applyFont="1" applyFill="1" applyBorder="1" applyAlignment="1">
      <alignment horizontal="right" vertical="center" wrapText="1"/>
    </xf>
    <xf numFmtId="2" fontId="6" fillId="0" borderId="0" xfId="0" applyNumberFormat="1" applyFont="1"/>
    <xf numFmtId="0" fontId="17" fillId="11" borderId="1" xfId="2" applyFont="1" applyFill="1" applyBorder="1" applyAlignment="1">
      <alignment vertical="center"/>
    </xf>
    <xf numFmtId="0" fontId="17" fillId="11" borderId="2" xfId="2" applyFont="1" applyFill="1" applyBorder="1" applyAlignment="1">
      <alignment vertical="center"/>
    </xf>
    <xf numFmtId="0" fontId="15" fillId="10" borderId="3" xfId="2" applyFont="1" applyFill="1" applyBorder="1" applyAlignment="1">
      <alignment horizontal="left" vertical="center" wrapText="1"/>
    </xf>
    <xf numFmtId="165" fontId="15" fillId="10" borderId="3" xfId="2" applyNumberFormat="1" applyFont="1" applyFill="1" applyBorder="1" applyAlignment="1">
      <alignment horizontal="left" vertical="center" wrapText="1"/>
    </xf>
    <xf numFmtId="168" fontId="15" fillId="10" borderId="3" xfId="1" applyNumberFormat="1" applyFont="1" applyFill="1" applyBorder="1" applyAlignment="1">
      <alignment horizontal="right" vertical="center" wrapText="1"/>
    </xf>
    <xf numFmtId="0" fontId="18" fillId="9" borderId="3" xfId="2" applyFont="1" applyFill="1" applyBorder="1" applyAlignment="1">
      <alignment horizontal="center" vertical="center" wrapText="1"/>
    </xf>
    <xf numFmtId="14" fontId="15" fillId="10" borderId="3" xfId="2" applyNumberFormat="1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horizontal="center" vertical="center"/>
    </xf>
    <xf numFmtId="164" fontId="9" fillId="3" borderId="3" xfId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7" fontId="9" fillId="3" borderId="3" xfId="1" applyNumberFormat="1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vertical="center"/>
    </xf>
    <xf numFmtId="14" fontId="8" fillId="3" borderId="17" xfId="0" applyNumberFormat="1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vertical="center"/>
    </xf>
    <xf numFmtId="169" fontId="8" fillId="8" borderId="19" xfId="0" applyNumberFormat="1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vertical="center"/>
    </xf>
    <xf numFmtId="166" fontId="8" fillId="3" borderId="19" xfId="0" applyNumberFormat="1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vertical="center"/>
    </xf>
    <xf numFmtId="0" fontId="8" fillId="3" borderId="27" xfId="0" applyFont="1" applyFill="1" applyBorder="1" applyAlignment="1">
      <alignment vertical="center"/>
    </xf>
    <xf numFmtId="0" fontId="8" fillId="3" borderId="29" xfId="0" applyFont="1" applyFill="1" applyBorder="1" applyAlignment="1">
      <alignment vertical="center"/>
    </xf>
    <xf numFmtId="14" fontId="9" fillId="6" borderId="13" xfId="0" applyNumberFormat="1" applyFont="1" applyFill="1" applyBorder="1" applyAlignment="1">
      <alignment horizontal="center" vertical="center"/>
    </xf>
    <xf numFmtId="14" fontId="9" fillId="8" borderId="13" xfId="0" applyNumberFormat="1" applyFont="1" applyFill="1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/>
    </xf>
    <xf numFmtId="0" fontId="16" fillId="6" borderId="28" xfId="0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/>
    </xf>
    <xf numFmtId="0" fontId="16" fillId="8" borderId="28" xfId="0" applyFont="1" applyFill="1" applyBorder="1" applyAlignment="1">
      <alignment horizontal="center" vertical="center"/>
    </xf>
    <xf numFmtId="0" fontId="16" fillId="4" borderId="28" xfId="0" applyFont="1" applyFill="1" applyBorder="1" applyAlignment="1">
      <alignment horizontal="center" vertical="center"/>
    </xf>
    <xf numFmtId="0" fontId="16" fillId="6" borderId="38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/>
    </xf>
    <xf numFmtId="0" fontId="8" fillId="7" borderId="36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164" fontId="9" fillId="3" borderId="19" xfId="1" applyFont="1" applyFill="1" applyBorder="1" applyAlignment="1">
      <alignment horizontal="center" vertical="center"/>
    </xf>
    <xf numFmtId="167" fontId="9" fillId="3" borderId="19" xfId="1" applyNumberFormat="1" applyFont="1" applyFill="1" applyBorder="1" applyAlignment="1">
      <alignment horizontal="center" vertical="center"/>
    </xf>
    <xf numFmtId="0" fontId="9" fillId="7" borderId="30" xfId="0" applyFont="1" applyFill="1" applyBorder="1" applyAlignment="1">
      <alignment horizontal="center" vertical="center"/>
    </xf>
    <xf numFmtId="0" fontId="9" fillId="7" borderId="39" xfId="0" applyFont="1" applyFill="1" applyBorder="1" applyAlignment="1">
      <alignment vertical="center"/>
    </xf>
    <xf numFmtId="167" fontId="8" fillId="7" borderId="39" xfId="1" applyNumberFormat="1" applyFont="1" applyFill="1" applyBorder="1" applyAlignment="1">
      <alignment vertical="center"/>
    </xf>
    <xf numFmtId="167" fontId="8" fillId="7" borderId="40" xfId="1" applyNumberFormat="1" applyFont="1" applyFill="1" applyBorder="1" applyAlignment="1">
      <alignment vertical="center"/>
    </xf>
    <xf numFmtId="0" fontId="8" fillId="8" borderId="41" xfId="0" applyFont="1" applyFill="1" applyBorder="1" applyAlignment="1">
      <alignment vertical="center"/>
    </xf>
    <xf numFmtId="0" fontId="9" fillId="8" borderId="42" xfId="0" applyFont="1" applyFill="1" applyBorder="1"/>
    <xf numFmtId="0" fontId="6" fillId="8" borderId="42" xfId="0" applyFont="1" applyFill="1" applyBorder="1"/>
    <xf numFmtId="0" fontId="6" fillId="8" borderId="43" xfId="0" applyFont="1" applyFill="1" applyBorder="1"/>
    <xf numFmtId="0" fontId="6" fillId="8" borderId="44" xfId="0" applyFont="1" applyFill="1" applyBorder="1"/>
    <xf numFmtId="0" fontId="5" fillId="8" borderId="44" xfId="0" applyFont="1" applyFill="1" applyBorder="1" applyAlignment="1">
      <alignment horizontal="left" vertical="top" wrapText="1"/>
    </xf>
    <xf numFmtId="0" fontId="8" fillId="8" borderId="18" xfId="0" applyFont="1" applyFill="1" applyBorder="1" applyAlignment="1">
      <alignment horizontal="left" vertical="center"/>
    </xf>
    <xf numFmtId="0" fontId="5" fillId="8" borderId="44" xfId="0" applyFont="1" applyFill="1" applyBorder="1"/>
    <xf numFmtId="0" fontId="8" fillId="8" borderId="22" xfId="0" applyFont="1" applyFill="1" applyBorder="1" applyAlignment="1">
      <alignment vertical="center"/>
    </xf>
    <xf numFmtId="0" fontId="12" fillId="8" borderId="23" xfId="0" applyFont="1" applyFill="1" applyBorder="1"/>
    <xf numFmtId="0" fontId="7" fillId="8" borderId="23" xfId="0" applyFont="1" applyFill="1" applyBorder="1"/>
    <xf numFmtId="0" fontId="7" fillId="8" borderId="24" xfId="0" applyFont="1" applyFill="1" applyBorder="1"/>
    <xf numFmtId="0" fontId="8" fillId="5" borderId="37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1" fontId="9" fillId="8" borderId="13" xfId="0" applyNumberFormat="1" applyFont="1" applyFill="1" applyBorder="1" applyAlignment="1">
      <alignment horizontal="center" vertical="center"/>
    </xf>
    <xf numFmtId="1" fontId="9" fillId="6" borderId="13" xfId="0" applyNumberFormat="1" applyFont="1" applyFill="1" applyBorder="1" applyAlignment="1">
      <alignment horizontal="center" vertical="center"/>
    </xf>
    <xf numFmtId="1" fontId="16" fillId="6" borderId="2" xfId="0" applyNumberFormat="1" applyFont="1" applyFill="1" applyBorder="1" applyAlignment="1">
      <alignment horizontal="center" vertical="center"/>
    </xf>
    <xf numFmtId="1" fontId="16" fillId="6" borderId="4" xfId="0" applyNumberFormat="1" applyFont="1" applyFill="1" applyBorder="1" applyAlignment="1">
      <alignment horizontal="center" vertical="center"/>
    </xf>
    <xf numFmtId="1" fontId="16" fillId="8" borderId="2" xfId="0" applyNumberFormat="1" applyFont="1" applyFill="1" applyBorder="1" applyAlignment="1">
      <alignment horizontal="center" vertical="center"/>
    </xf>
    <xf numFmtId="1" fontId="16" fillId="8" borderId="4" xfId="0" applyNumberFormat="1" applyFont="1" applyFill="1" applyBorder="1" applyAlignment="1">
      <alignment horizontal="center" vertical="center"/>
    </xf>
    <xf numFmtId="1" fontId="16" fillId="4" borderId="2" xfId="0" applyNumberFormat="1" applyFont="1" applyFill="1" applyBorder="1" applyAlignment="1">
      <alignment horizontal="center" vertical="center"/>
    </xf>
    <xf numFmtId="1" fontId="16" fillId="4" borderId="4" xfId="0" applyNumberFormat="1" applyFont="1" applyFill="1" applyBorder="1" applyAlignment="1">
      <alignment horizontal="center" vertical="center"/>
    </xf>
    <xf numFmtId="1" fontId="16" fillId="6" borderId="9" xfId="0" applyNumberFormat="1" applyFont="1" applyFill="1" applyBorder="1" applyAlignment="1">
      <alignment horizontal="center" vertical="center"/>
    </xf>
    <xf numFmtId="1" fontId="16" fillId="6" borderId="12" xfId="0" applyNumberFormat="1" applyFont="1" applyFill="1" applyBorder="1" applyAlignment="1">
      <alignment horizontal="center" vertical="center"/>
    </xf>
    <xf numFmtId="1" fontId="16" fillId="4" borderId="6" xfId="0" applyNumberFormat="1" applyFont="1" applyFill="1" applyBorder="1" applyAlignment="1">
      <alignment horizontal="center" vertical="center"/>
    </xf>
    <xf numFmtId="1" fontId="16" fillId="4" borderId="10" xfId="0" applyNumberFormat="1" applyFont="1" applyFill="1" applyBorder="1" applyAlignment="1">
      <alignment horizontal="center" vertical="center"/>
    </xf>
    <xf numFmtId="1" fontId="16" fillId="6" borderId="1" xfId="0" applyNumberFormat="1" applyFont="1" applyFill="1" applyBorder="1" applyAlignment="1">
      <alignment horizontal="center" vertical="center"/>
    </xf>
    <xf numFmtId="165" fontId="16" fillId="6" borderId="3" xfId="0" applyNumberFormat="1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1" fontId="9" fillId="12" borderId="13" xfId="0" applyNumberFormat="1" applyFont="1" applyFill="1" applyBorder="1" applyAlignment="1">
      <alignment horizontal="center" vertical="center"/>
    </xf>
    <xf numFmtId="14" fontId="9" fillId="12" borderId="13" xfId="0" applyNumberFormat="1" applyFont="1" applyFill="1" applyBorder="1" applyAlignment="1">
      <alignment horizontal="center" vertical="center"/>
    </xf>
    <xf numFmtId="165" fontId="16" fillId="12" borderId="1" xfId="0" applyNumberFormat="1" applyFont="1" applyFill="1" applyBorder="1" applyAlignment="1">
      <alignment horizontal="center" vertical="center"/>
    </xf>
    <xf numFmtId="1" fontId="16" fillId="12" borderId="8" xfId="0" applyNumberFormat="1" applyFont="1" applyFill="1" applyBorder="1" applyAlignment="1">
      <alignment horizontal="center" vertical="center"/>
    </xf>
    <xf numFmtId="1" fontId="16" fillId="12" borderId="9" xfId="0" applyNumberFormat="1" applyFont="1" applyFill="1" applyBorder="1" applyAlignment="1">
      <alignment horizontal="center" vertical="center"/>
    </xf>
    <xf numFmtId="1" fontId="16" fillId="12" borderId="12" xfId="0" applyNumberFormat="1" applyFont="1" applyFill="1" applyBorder="1" applyAlignment="1">
      <alignment horizontal="center" vertical="center"/>
    </xf>
    <xf numFmtId="0" fontId="16" fillId="12" borderId="19" xfId="0" applyFont="1" applyFill="1" applyBorder="1" applyAlignment="1">
      <alignment horizontal="center" vertical="center"/>
    </xf>
    <xf numFmtId="1" fontId="2" fillId="8" borderId="3" xfId="0" applyNumberFormat="1" applyFont="1" applyFill="1" applyBorder="1" applyAlignment="1">
      <alignment horizontal="center" vertical="center"/>
    </xf>
    <xf numFmtId="165" fontId="16" fillId="6" borderId="1" xfId="0" applyNumberFormat="1" applyFont="1" applyFill="1" applyBorder="1" applyAlignment="1">
      <alignment horizontal="center" vertical="center"/>
    </xf>
    <xf numFmtId="1" fontId="16" fillId="6" borderId="8" xfId="0" applyNumberFormat="1" applyFont="1" applyFill="1" applyBorder="1" applyAlignment="1">
      <alignment horizontal="center" vertical="center"/>
    </xf>
    <xf numFmtId="0" fontId="9" fillId="6" borderId="51" xfId="0" applyFont="1" applyFill="1" applyBorder="1" applyAlignment="1">
      <alignment horizontal="center" vertical="center"/>
    </xf>
    <xf numFmtId="0" fontId="9" fillId="6" borderId="50" xfId="0" applyFont="1" applyFill="1" applyBorder="1" applyAlignment="1">
      <alignment horizontal="center" vertical="center"/>
    </xf>
    <xf numFmtId="0" fontId="9" fillId="6" borderId="50" xfId="0" applyFont="1" applyFill="1" applyBorder="1" applyAlignment="1">
      <alignment vertical="center"/>
    </xf>
    <xf numFmtId="0" fontId="16" fillId="6" borderId="50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8" fillId="5" borderId="52" xfId="0" applyFont="1" applyFill="1" applyBorder="1" applyAlignment="1">
      <alignment horizontal="center" vertical="center"/>
    </xf>
    <xf numFmtId="0" fontId="8" fillId="5" borderId="53" xfId="0" applyFont="1" applyFill="1" applyBorder="1" applyAlignment="1">
      <alignment horizontal="center" vertical="center" wrapText="1"/>
    </xf>
    <xf numFmtId="0" fontId="8" fillId="5" borderId="53" xfId="0" applyFont="1" applyFill="1" applyBorder="1" applyAlignment="1">
      <alignment horizontal="center" vertical="center"/>
    </xf>
    <xf numFmtId="0" fontId="9" fillId="6" borderId="35" xfId="0" applyFont="1" applyFill="1" applyBorder="1" applyAlignment="1">
      <alignment horizontal="center" vertical="center"/>
    </xf>
    <xf numFmtId="0" fontId="9" fillId="6" borderId="36" xfId="0" applyFont="1" applyFill="1" applyBorder="1" applyAlignment="1">
      <alignment horizontal="center" vertical="center"/>
    </xf>
    <xf numFmtId="0" fontId="9" fillId="6" borderId="36" xfId="0" applyFont="1" applyFill="1" applyBorder="1" applyAlignment="1">
      <alignment vertical="center"/>
    </xf>
    <xf numFmtId="0" fontId="9" fillId="6" borderId="53" xfId="0" applyFont="1" applyFill="1" applyBorder="1" applyAlignment="1">
      <alignment horizontal="center" vertical="center"/>
    </xf>
    <xf numFmtId="0" fontId="9" fillId="6" borderId="56" xfId="0" applyFont="1" applyFill="1" applyBorder="1" applyAlignment="1">
      <alignment horizontal="center" vertical="center"/>
    </xf>
    <xf numFmtId="0" fontId="9" fillId="8" borderId="57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165" fontId="2" fillId="8" borderId="3" xfId="0" applyNumberFormat="1" applyFont="1" applyFill="1" applyBorder="1" applyAlignment="1">
      <alignment horizontal="center" vertical="center"/>
    </xf>
    <xf numFmtId="165" fontId="16" fillId="12" borderId="5" xfId="0" applyNumberFormat="1" applyFont="1" applyFill="1" applyBorder="1" applyAlignment="1">
      <alignment horizontal="center" vertical="center"/>
    </xf>
    <xf numFmtId="1" fontId="16" fillId="12" borderId="7" xfId="0" applyNumberFormat="1" applyFont="1" applyFill="1" applyBorder="1" applyAlignment="1">
      <alignment horizontal="center" vertical="center"/>
    </xf>
    <xf numFmtId="1" fontId="16" fillId="12" borderId="0" xfId="0" applyNumberFormat="1" applyFont="1" applyFill="1" applyAlignment="1">
      <alignment horizontal="center" vertical="center"/>
    </xf>
    <xf numFmtId="1" fontId="16" fillId="12" borderId="11" xfId="0" applyNumberFormat="1" applyFont="1" applyFill="1" applyBorder="1" applyAlignment="1">
      <alignment horizontal="center" vertical="center"/>
    </xf>
    <xf numFmtId="0" fontId="16" fillId="12" borderId="57" xfId="0" applyFont="1" applyFill="1" applyBorder="1" applyAlignment="1">
      <alignment horizontal="center" vertical="center"/>
    </xf>
    <xf numFmtId="0" fontId="8" fillId="5" borderId="36" xfId="0" applyFont="1" applyFill="1" applyBorder="1" applyAlignment="1">
      <alignment horizontal="center" vertical="center" wrapText="1"/>
    </xf>
    <xf numFmtId="0" fontId="8" fillId="7" borderId="36" xfId="0" applyFont="1" applyFill="1" applyBorder="1" applyAlignment="1">
      <alignment vertical="center"/>
    </xf>
    <xf numFmtId="168" fontId="2" fillId="2" borderId="39" xfId="0" applyNumberFormat="1" applyFont="1" applyFill="1" applyBorder="1" applyAlignment="1">
      <alignment horizontal="center" vertical="center"/>
    </xf>
    <xf numFmtId="165" fontId="8" fillId="2" borderId="40" xfId="0" applyNumberFormat="1" applyFont="1" applyFill="1" applyBorder="1" applyAlignment="1">
      <alignment horizontal="center" vertical="center"/>
    </xf>
    <xf numFmtId="14" fontId="17" fillId="11" borderId="2" xfId="2" applyNumberFormat="1" applyFont="1" applyFill="1" applyBorder="1" applyAlignment="1">
      <alignment vertical="center"/>
    </xf>
    <xf numFmtId="0" fontId="9" fillId="6" borderId="54" xfId="0" applyFont="1" applyFill="1" applyBorder="1" applyAlignment="1">
      <alignment horizontal="center" vertical="center" wrapText="1"/>
    </xf>
    <xf numFmtId="0" fontId="9" fillId="6" borderId="55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58" xfId="0" applyFont="1" applyFill="1" applyBorder="1" applyAlignment="1">
      <alignment horizontal="center" vertical="center" wrapText="1"/>
    </xf>
    <xf numFmtId="0" fontId="9" fillId="6" borderId="59" xfId="0" applyFont="1" applyFill="1" applyBorder="1" applyAlignment="1">
      <alignment horizontal="center" vertical="center" wrapText="1"/>
    </xf>
    <xf numFmtId="0" fontId="8" fillId="5" borderId="54" xfId="0" applyFont="1" applyFill="1" applyBorder="1" applyAlignment="1">
      <alignment horizontal="center" vertical="center" wrapText="1"/>
    </xf>
    <xf numFmtId="0" fontId="8" fillId="5" borderId="55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/>
    </xf>
    <xf numFmtId="0" fontId="10" fillId="6" borderId="9" xfId="0" applyFont="1" applyFill="1" applyBorder="1" applyAlignment="1">
      <alignment horizontal="center"/>
    </xf>
    <xf numFmtId="0" fontId="8" fillId="5" borderId="42" xfId="0" applyFont="1" applyFill="1" applyBorder="1" applyAlignment="1">
      <alignment horizontal="center" vertical="center" wrapText="1"/>
    </xf>
    <xf numFmtId="0" fontId="8" fillId="5" borderId="43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/>
    </xf>
    <xf numFmtId="0" fontId="11" fillId="2" borderId="48" xfId="0" applyFont="1" applyFill="1" applyBorder="1" applyAlignment="1">
      <alignment horizontal="center"/>
    </xf>
    <xf numFmtId="0" fontId="11" fillId="2" borderId="49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8" fillId="3" borderId="27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left" vertical="center"/>
    </xf>
    <xf numFmtId="0" fontId="8" fillId="3" borderId="16" xfId="0" applyFont="1" applyFill="1" applyBorder="1" applyAlignment="1">
      <alignment horizontal="left" vertical="center"/>
    </xf>
    <xf numFmtId="0" fontId="8" fillId="3" borderId="32" xfId="0" applyFont="1" applyFill="1" applyBorder="1" applyAlignment="1">
      <alignment horizontal="left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8" fillId="3" borderId="29" xfId="0" applyFont="1" applyFill="1" applyBorder="1" applyAlignment="1">
      <alignment horizontal="left" vertical="center"/>
    </xf>
    <xf numFmtId="0" fontId="8" fillId="3" borderId="33" xfId="0" applyFont="1" applyFill="1" applyBorder="1" applyAlignment="1">
      <alignment horizontal="left" vertical="center"/>
    </xf>
    <xf numFmtId="0" fontId="8" fillId="3" borderId="34" xfId="0" applyFont="1" applyFill="1" applyBorder="1" applyAlignment="1">
      <alignment horizontal="left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/>
    </xf>
    <xf numFmtId="0" fontId="8" fillId="7" borderId="34" xfId="0" applyFont="1" applyFill="1" applyBorder="1" applyAlignment="1">
      <alignment horizontal="center" vertical="center"/>
    </xf>
    <xf numFmtId="0" fontId="8" fillId="7" borderId="39" xfId="0" applyFont="1" applyFill="1" applyBorder="1" applyAlignment="1">
      <alignment horizontal="center" vertical="center"/>
    </xf>
    <xf numFmtId="0" fontId="8" fillId="7" borderId="25" xfId="0" applyFont="1" applyFill="1" applyBorder="1" applyAlignment="1">
      <alignment horizontal="center" vertical="center"/>
    </xf>
    <xf numFmtId="0" fontId="8" fillId="7" borderId="3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7" borderId="60" xfId="0" applyFont="1" applyFill="1" applyBorder="1" applyAlignment="1">
      <alignment horizontal="right" vertical="center"/>
    </xf>
    <xf numFmtId="0" fontId="8" fillId="7" borderId="39" xfId="0" applyFont="1" applyFill="1" applyBorder="1" applyAlignment="1">
      <alignment horizontal="right" vertical="center"/>
    </xf>
    <xf numFmtId="0" fontId="8" fillId="5" borderId="35" xfId="0" applyFont="1" applyFill="1" applyBorder="1" applyAlignment="1">
      <alignment horizontal="center" vertical="center" wrapText="1"/>
    </xf>
    <xf numFmtId="0" fontId="8" fillId="5" borderId="36" xfId="0" applyFont="1" applyFill="1" applyBorder="1" applyAlignment="1">
      <alignment horizontal="center" vertical="center" wrapText="1"/>
    </xf>
    <xf numFmtId="0" fontId="8" fillId="5" borderId="3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8" borderId="37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10" fillId="6" borderId="41" xfId="0" applyFont="1" applyFill="1" applyBorder="1" applyAlignment="1">
      <alignment horizontal="center"/>
    </xf>
    <xf numFmtId="0" fontId="10" fillId="6" borderId="42" xfId="0" applyFont="1" applyFill="1" applyBorder="1" applyAlignment="1">
      <alignment horizontal="center"/>
    </xf>
    <xf numFmtId="0" fontId="10" fillId="6" borderId="43" xfId="0" applyFont="1" applyFill="1" applyBorder="1" applyAlignment="1">
      <alignment horizontal="center"/>
    </xf>
    <xf numFmtId="0" fontId="9" fillId="6" borderId="45" xfId="0" applyFont="1" applyFill="1" applyBorder="1" applyAlignment="1">
      <alignment horizontal="center" vertical="center" wrapText="1"/>
    </xf>
    <xf numFmtId="0" fontId="9" fillId="6" borderId="46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14" fillId="0" borderId="0" xfId="2" applyFont="1" applyAlignment="1">
      <alignment horizontal="center"/>
    </xf>
  </cellXfs>
  <cellStyles count="4">
    <cellStyle name="Millares" xfId="1" builtinId="3"/>
    <cellStyle name="Normal" xfId="0" builtinId="0"/>
    <cellStyle name="Normal 2" xfId="2" xr:uid="{00000000-0005-0000-0000-000002000000}"/>
    <cellStyle name="Normal 3" xfId="3" xr:uid="{00000000-0005-0000-0000-000003000000}"/>
  </cellStyles>
  <dxfs count="3"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showGridLines="0" tabSelected="1" zoomScale="80" zoomScaleNormal="80" workbookViewId="0">
      <selection activeCell="J5" sqref="J5"/>
    </sheetView>
  </sheetViews>
  <sheetFormatPr baseColWidth="10" defaultColWidth="11" defaultRowHeight="15.75"/>
  <cols>
    <col min="1" max="1" width="5.875" customWidth="1"/>
    <col min="2" max="2" width="9" customWidth="1"/>
    <col min="3" max="3" width="10.875" customWidth="1"/>
    <col min="4" max="4" width="16.625" customWidth="1"/>
    <col min="5" max="5" width="30.125" customWidth="1"/>
    <col min="6" max="8" width="21.625" customWidth="1"/>
    <col min="9" max="10" width="21.5" customWidth="1"/>
    <col min="11" max="11" width="9.875" hidden="1" customWidth="1"/>
  </cols>
  <sheetData>
    <row r="1" spans="1:12" ht="30" customHeight="1" thickBot="1">
      <c r="A1" s="3"/>
      <c r="B1" s="3"/>
      <c r="C1" s="3"/>
      <c r="D1" s="3"/>
      <c r="E1" s="4"/>
      <c r="F1" s="4"/>
      <c r="G1" s="3"/>
      <c r="H1" s="3"/>
      <c r="I1" s="3"/>
      <c r="J1" s="3"/>
      <c r="K1" s="3"/>
    </row>
    <row r="2" spans="1:12" ht="30" customHeight="1" thickBot="1">
      <c r="A2" s="177" t="s">
        <v>0</v>
      </c>
      <c r="B2" s="178"/>
      <c r="C2" s="178"/>
      <c r="D2" s="178"/>
      <c r="E2" s="178"/>
      <c r="F2" s="178"/>
      <c r="G2" s="178"/>
      <c r="H2" s="178"/>
      <c r="I2" s="178"/>
      <c r="J2" s="179"/>
      <c r="K2" s="3"/>
    </row>
    <row r="3" spans="1:12" ht="30" customHeight="1" thickBot="1">
      <c r="A3" s="3"/>
      <c r="B3" s="3"/>
      <c r="C3" s="3"/>
      <c r="D3" s="3"/>
      <c r="E3" s="4"/>
      <c r="F3" s="4"/>
      <c r="G3" s="3"/>
      <c r="H3" s="3"/>
      <c r="I3" s="3"/>
      <c r="J3" s="3"/>
      <c r="K3" s="3"/>
    </row>
    <row r="4" spans="1:12" ht="30" customHeight="1">
      <c r="A4" s="190" t="s">
        <v>43</v>
      </c>
      <c r="B4" s="191"/>
      <c r="C4" s="192"/>
      <c r="D4" s="201" t="s">
        <v>42</v>
      </c>
      <c r="E4" s="202"/>
      <c r="F4" s="70" t="s">
        <v>44</v>
      </c>
      <c r="G4" s="201" t="s">
        <v>100</v>
      </c>
      <c r="H4" s="202"/>
      <c r="I4" s="70" t="s">
        <v>25</v>
      </c>
      <c r="J4" s="71">
        <v>45254</v>
      </c>
      <c r="K4" s="5"/>
    </row>
    <row r="5" spans="1:12" ht="30" customHeight="1">
      <c r="A5" s="184" t="s">
        <v>41</v>
      </c>
      <c r="B5" s="185"/>
      <c r="C5" s="186"/>
      <c r="D5" s="182" t="s">
        <v>97</v>
      </c>
      <c r="E5" s="183"/>
      <c r="F5" s="76" t="s">
        <v>45</v>
      </c>
      <c r="G5" s="182" t="s">
        <v>101</v>
      </c>
      <c r="H5" s="183"/>
      <c r="I5" s="72" t="s">
        <v>1</v>
      </c>
      <c r="J5" s="73" t="s">
        <v>104</v>
      </c>
      <c r="K5" s="8"/>
      <c r="L5" s="1"/>
    </row>
    <row r="6" spans="1:12" ht="30" customHeight="1">
      <c r="A6" s="187" t="s">
        <v>40</v>
      </c>
      <c r="B6" s="188"/>
      <c r="C6" s="189"/>
      <c r="D6" s="180" t="s">
        <v>98</v>
      </c>
      <c r="E6" s="181"/>
      <c r="F6" s="77" t="s">
        <v>46</v>
      </c>
      <c r="G6" s="180" t="s">
        <v>102</v>
      </c>
      <c r="H6" s="181"/>
      <c r="I6" s="74" t="s">
        <v>2</v>
      </c>
      <c r="J6" s="75" t="s">
        <v>105</v>
      </c>
      <c r="K6" s="9"/>
    </row>
    <row r="7" spans="1:12" ht="30" customHeight="1">
      <c r="A7" s="195" t="s">
        <v>39</v>
      </c>
      <c r="B7" s="196"/>
      <c r="C7" s="197"/>
      <c r="D7" s="182">
        <v>233194467</v>
      </c>
      <c r="E7" s="183"/>
      <c r="F7" s="76" t="s">
        <v>47</v>
      </c>
      <c r="G7" s="182" t="s">
        <v>59</v>
      </c>
      <c r="H7" s="183"/>
      <c r="I7" s="215" t="s">
        <v>36</v>
      </c>
      <c r="J7" s="216"/>
      <c r="K7" s="7"/>
    </row>
    <row r="8" spans="1:12" ht="30" customHeight="1" thickBot="1">
      <c r="A8" s="198" t="s">
        <v>61</v>
      </c>
      <c r="B8" s="199"/>
      <c r="C8" s="200"/>
      <c r="D8" s="193" t="s">
        <v>99</v>
      </c>
      <c r="E8" s="194"/>
      <c r="F8" s="78" t="s">
        <v>48</v>
      </c>
      <c r="G8" s="193" t="s">
        <v>103</v>
      </c>
      <c r="H8" s="194"/>
      <c r="I8" s="203" t="s">
        <v>72</v>
      </c>
      <c r="J8" s="204"/>
      <c r="K8" s="11"/>
    </row>
    <row r="9" spans="1:12" ht="30" customHeight="1">
      <c r="A9" s="10"/>
      <c r="B9" s="10"/>
      <c r="C9" s="10"/>
      <c r="D9" s="10"/>
      <c r="E9" s="10"/>
      <c r="F9" s="10"/>
      <c r="G9" s="10"/>
      <c r="H9" s="10"/>
      <c r="I9" s="6"/>
      <c r="J9" s="6"/>
      <c r="K9" s="11"/>
    </row>
    <row r="10" spans="1:12" ht="30" customHeight="1" thickBot="1">
      <c r="A10" s="173" t="s">
        <v>3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4"/>
    </row>
    <row r="11" spans="1:12" ht="54.75" customHeight="1" thickBot="1">
      <c r="A11" s="144" t="s">
        <v>5</v>
      </c>
      <c r="B11" s="145" t="s">
        <v>6</v>
      </c>
      <c r="C11" s="171" t="s">
        <v>7</v>
      </c>
      <c r="D11" s="172"/>
      <c r="E11" s="146" t="s">
        <v>8</v>
      </c>
      <c r="F11" s="171" t="s">
        <v>60</v>
      </c>
      <c r="G11" s="175"/>
      <c r="H11" s="175"/>
      <c r="I11" s="175"/>
      <c r="J11" s="176"/>
      <c r="K11" s="27"/>
    </row>
    <row r="12" spans="1:12" ht="30" customHeight="1">
      <c r="A12" s="147">
        <v>1</v>
      </c>
      <c r="B12" s="148">
        <v>26</v>
      </c>
      <c r="C12" s="165" t="s">
        <v>96</v>
      </c>
      <c r="D12" s="166"/>
      <c r="E12" s="149" t="s">
        <v>38</v>
      </c>
      <c r="F12" s="150">
        <v>40551123270</v>
      </c>
      <c r="G12" s="150">
        <v>40558423262</v>
      </c>
      <c r="H12" s="150"/>
      <c r="I12" s="150"/>
      <c r="J12" s="151"/>
      <c r="K12" s="13"/>
    </row>
    <row r="13" spans="1:12" ht="30" customHeight="1">
      <c r="A13" s="83">
        <v>2</v>
      </c>
      <c r="B13" s="30">
        <v>43</v>
      </c>
      <c r="C13" s="167"/>
      <c r="D13" s="168"/>
      <c r="E13" s="37" t="s">
        <v>38</v>
      </c>
      <c r="F13" s="23">
        <v>40558423262</v>
      </c>
      <c r="G13" s="23">
        <v>40551123270</v>
      </c>
      <c r="H13" s="23"/>
      <c r="I13" s="23"/>
      <c r="J13" s="152"/>
      <c r="K13" s="13"/>
    </row>
    <row r="14" spans="1:12" ht="30" customHeight="1">
      <c r="A14" s="81">
        <v>3</v>
      </c>
      <c r="B14" s="28">
        <v>43</v>
      </c>
      <c r="C14" s="167"/>
      <c r="D14" s="168"/>
      <c r="E14" s="36" t="s">
        <v>37</v>
      </c>
      <c r="F14" s="127">
        <v>40551123270</v>
      </c>
      <c r="G14" s="127">
        <v>40551123265</v>
      </c>
      <c r="H14" s="127">
        <v>40558423271</v>
      </c>
      <c r="I14" s="127"/>
      <c r="J14" s="110"/>
      <c r="K14" s="13"/>
    </row>
    <row r="15" spans="1:12" ht="30" customHeight="1">
      <c r="A15" s="83">
        <v>4</v>
      </c>
      <c r="B15" s="30">
        <v>43</v>
      </c>
      <c r="C15" s="167"/>
      <c r="D15" s="168"/>
      <c r="E15" s="37" t="s">
        <v>37</v>
      </c>
      <c r="F15" s="23">
        <v>40551123265</v>
      </c>
      <c r="G15" s="23">
        <v>40558423262</v>
      </c>
      <c r="H15" s="23">
        <v>40558423259</v>
      </c>
      <c r="I15" s="23"/>
      <c r="J15" s="152"/>
      <c r="K15" s="13"/>
    </row>
    <row r="16" spans="1:12" ht="30" customHeight="1">
      <c r="A16" s="81">
        <v>5</v>
      </c>
      <c r="B16" s="28">
        <v>43</v>
      </c>
      <c r="C16" s="167"/>
      <c r="D16" s="168"/>
      <c r="E16" s="36" t="s">
        <v>37</v>
      </c>
      <c r="F16" s="127">
        <v>40557023265</v>
      </c>
      <c r="G16" s="21"/>
      <c r="H16" s="28"/>
      <c r="I16" s="127"/>
      <c r="J16" s="82"/>
      <c r="K16" s="13"/>
    </row>
    <row r="17" spans="1:11" ht="30" customHeight="1">
      <c r="A17" s="83">
        <v>6</v>
      </c>
      <c r="B17" s="30">
        <v>43</v>
      </c>
      <c r="C17" s="167"/>
      <c r="D17" s="168"/>
      <c r="E17" s="37" t="s">
        <v>37</v>
      </c>
      <c r="F17" s="23">
        <v>40557023261</v>
      </c>
      <c r="G17" s="23">
        <v>40558423259</v>
      </c>
      <c r="H17" s="23"/>
      <c r="I17" s="128"/>
      <c r="J17" s="85"/>
      <c r="K17" s="13"/>
    </row>
    <row r="18" spans="1:11" ht="30" customHeight="1">
      <c r="A18" s="81">
        <v>7</v>
      </c>
      <c r="B18" s="28">
        <v>43</v>
      </c>
      <c r="C18" s="167"/>
      <c r="D18" s="168"/>
      <c r="E18" s="36" t="s">
        <v>37</v>
      </c>
      <c r="F18" s="21">
        <v>40551123265</v>
      </c>
      <c r="G18" s="21">
        <v>40551123262</v>
      </c>
      <c r="H18" s="21"/>
      <c r="I18" s="127"/>
      <c r="J18" s="86"/>
      <c r="K18" s="13"/>
    </row>
    <row r="19" spans="1:11" ht="30" customHeight="1">
      <c r="A19" s="83">
        <v>8</v>
      </c>
      <c r="B19" s="30">
        <v>43</v>
      </c>
      <c r="C19" s="167"/>
      <c r="D19" s="168"/>
      <c r="E19" s="37" t="s">
        <v>37</v>
      </c>
      <c r="F19" s="23">
        <v>40551123256</v>
      </c>
      <c r="G19" s="23">
        <v>40551123270</v>
      </c>
      <c r="H19" s="23"/>
      <c r="I19" s="128"/>
      <c r="J19" s="85"/>
      <c r="K19" s="13"/>
    </row>
    <row r="20" spans="1:11" ht="30" customHeight="1">
      <c r="A20" s="81">
        <v>9</v>
      </c>
      <c r="B20" s="28">
        <v>43</v>
      </c>
      <c r="C20" s="167"/>
      <c r="D20" s="168"/>
      <c r="E20" s="36" t="s">
        <v>37</v>
      </c>
      <c r="F20" s="21">
        <v>40558423271</v>
      </c>
      <c r="G20" s="21">
        <v>40557023269</v>
      </c>
      <c r="H20" s="21"/>
      <c r="I20" s="127"/>
      <c r="J20" s="86"/>
      <c r="K20" s="13"/>
    </row>
    <row r="21" spans="1:11" ht="30" customHeight="1">
      <c r="A21" s="83">
        <v>10</v>
      </c>
      <c r="B21" s="30">
        <v>43</v>
      </c>
      <c r="C21" s="167"/>
      <c r="D21" s="168"/>
      <c r="E21" s="38" t="s">
        <v>37</v>
      </c>
      <c r="F21" s="23">
        <v>40551123265</v>
      </c>
      <c r="G21" s="23"/>
      <c r="H21" s="23"/>
      <c r="I21" s="128"/>
      <c r="J21" s="85"/>
      <c r="K21" s="13"/>
    </row>
    <row r="22" spans="1:11" ht="30" customHeight="1">
      <c r="A22" s="81">
        <v>11</v>
      </c>
      <c r="B22" s="28">
        <v>43</v>
      </c>
      <c r="C22" s="167"/>
      <c r="D22" s="168"/>
      <c r="E22" s="36" t="s">
        <v>37</v>
      </c>
      <c r="F22" s="21">
        <v>40551123262</v>
      </c>
      <c r="G22" s="21"/>
      <c r="H22" s="21"/>
      <c r="I22" s="127"/>
      <c r="J22" s="86"/>
      <c r="K22" s="13"/>
    </row>
    <row r="23" spans="1:11" ht="30" customHeight="1">
      <c r="A23" s="83">
        <v>12</v>
      </c>
      <c r="B23" s="30">
        <v>43</v>
      </c>
      <c r="C23" s="167"/>
      <c r="D23" s="168"/>
      <c r="E23" s="38" t="s">
        <v>37</v>
      </c>
      <c r="F23" s="23">
        <v>40551123262</v>
      </c>
      <c r="G23" s="23"/>
      <c r="H23" s="23"/>
      <c r="I23" s="128"/>
      <c r="J23" s="85"/>
      <c r="K23" s="13"/>
    </row>
    <row r="24" spans="1:11" ht="30" customHeight="1">
      <c r="A24" s="81">
        <v>13</v>
      </c>
      <c r="B24" s="28">
        <v>43</v>
      </c>
      <c r="C24" s="167"/>
      <c r="D24" s="168"/>
      <c r="E24" s="36" t="s">
        <v>37</v>
      </c>
      <c r="F24" s="21">
        <v>40558423262</v>
      </c>
      <c r="G24" s="21"/>
      <c r="H24" s="21"/>
      <c r="I24" s="127"/>
      <c r="J24" s="86"/>
      <c r="K24" s="13"/>
    </row>
    <row r="25" spans="1:11" ht="30" customHeight="1">
      <c r="A25" s="83">
        <v>14</v>
      </c>
      <c r="B25" s="30">
        <v>43</v>
      </c>
      <c r="C25" s="167"/>
      <c r="D25" s="168"/>
      <c r="E25" s="38" t="s">
        <v>37</v>
      </c>
      <c r="F25" s="23">
        <v>40558423259</v>
      </c>
      <c r="G25" s="23">
        <v>40557023261</v>
      </c>
      <c r="H25" s="23"/>
      <c r="I25" s="128"/>
      <c r="J25" s="85"/>
      <c r="K25" s="13"/>
    </row>
    <row r="26" spans="1:11" ht="30" customHeight="1">
      <c r="A26" s="81">
        <v>15</v>
      </c>
      <c r="B26" s="28">
        <v>43</v>
      </c>
      <c r="C26" s="167"/>
      <c r="D26" s="168"/>
      <c r="E26" s="36" t="s">
        <v>37</v>
      </c>
      <c r="F26" s="21">
        <v>40551123265</v>
      </c>
      <c r="G26" s="21"/>
      <c r="H26" s="21"/>
      <c r="I26" s="127"/>
      <c r="J26" s="86"/>
      <c r="K26" s="13"/>
    </row>
    <row r="27" spans="1:11" ht="30" customHeight="1">
      <c r="A27" s="83">
        <v>16</v>
      </c>
      <c r="B27" s="30">
        <v>43</v>
      </c>
      <c r="C27" s="167"/>
      <c r="D27" s="168"/>
      <c r="E27" s="38" t="s">
        <v>37</v>
      </c>
      <c r="F27" s="23">
        <v>40551123270</v>
      </c>
      <c r="G27" s="23">
        <v>40558423259</v>
      </c>
      <c r="H27" s="23"/>
      <c r="I27" s="128"/>
      <c r="J27" s="85"/>
      <c r="K27" s="13"/>
    </row>
    <row r="28" spans="1:11" ht="30" customHeight="1">
      <c r="A28" s="81">
        <v>17</v>
      </c>
      <c r="B28" s="28">
        <v>43</v>
      </c>
      <c r="C28" s="167"/>
      <c r="D28" s="168"/>
      <c r="E28" s="36" t="s">
        <v>37</v>
      </c>
      <c r="F28" s="21">
        <v>40551123270</v>
      </c>
      <c r="G28" s="21"/>
      <c r="H28" s="21"/>
      <c r="I28" s="127"/>
      <c r="J28" s="86"/>
      <c r="K28" s="13"/>
    </row>
    <row r="29" spans="1:11" ht="30" customHeight="1">
      <c r="A29" s="83">
        <v>18</v>
      </c>
      <c r="B29" s="30">
        <v>43</v>
      </c>
      <c r="C29" s="167"/>
      <c r="D29" s="168"/>
      <c r="E29" s="38" t="s">
        <v>37</v>
      </c>
      <c r="F29" s="23">
        <v>40551123265</v>
      </c>
      <c r="G29" s="23">
        <v>40551123262</v>
      </c>
      <c r="H29" s="23"/>
      <c r="I29" s="128"/>
      <c r="J29" s="85"/>
      <c r="K29" s="13"/>
    </row>
    <row r="30" spans="1:11" ht="30" customHeight="1">
      <c r="A30" s="81">
        <v>19</v>
      </c>
      <c r="B30" s="28">
        <v>43</v>
      </c>
      <c r="C30" s="167"/>
      <c r="D30" s="168"/>
      <c r="E30" s="36" t="s">
        <v>37</v>
      </c>
      <c r="F30" s="21">
        <v>40557023261</v>
      </c>
      <c r="G30" s="21">
        <v>40558423259</v>
      </c>
      <c r="H30" s="21"/>
      <c r="I30" s="127"/>
      <c r="J30" s="86"/>
      <c r="K30" s="13"/>
    </row>
    <row r="31" spans="1:11" ht="30" customHeight="1">
      <c r="A31" s="83">
        <v>20</v>
      </c>
      <c r="B31" s="30">
        <v>43</v>
      </c>
      <c r="C31" s="167"/>
      <c r="D31" s="168"/>
      <c r="E31" s="38" t="s">
        <v>37</v>
      </c>
      <c r="F31" s="23">
        <v>40557023261</v>
      </c>
      <c r="G31" s="23">
        <v>40551123262</v>
      </c>
      <c r="H31" s="23">
        <v>40558423262</v>
      </c>
      <c r="I31" s="128"/>
      <c r="J31" s="85"/>
      <c r="K31" s="13"/>
    </row>
    <row r="32" spans="1:11" ht="30" customHeight="1">
      <c r="A32" s="81">
        <v>21</v>
      </c>
      <c r="B32" s="28">
        <v>43</v>
      </c>
      <c r="C32" s="167"/>
      <c r="D32" s="168"/>
      <c r="E32" s="36" t="s">
        <v>37</v>
      </c>
      <c r="F32" s="28">
        <v>40551123262</v>
      </c>
      <c r="G32" s="28"/>
      <c r="H32" s="21"/>
      <c r="I32" s="127"/>
      <c r="J32" s="86"/>
      <c r="K32" s="13"/>
    </row>
    <row r="33" spans="1:13" ht="30" customHeight="1">
      <c r="A33" s="83">
        <v>22</v>
      </c>
      <c r="B33" s="30">
        <v>43</v>
      </c>
      <c r="C33" s="167"/>
      <c r="D33" s="168"/>
      <c r="E33" s="38" t="s">
        <v>37</v>
      </c>
      <c r="F33" s="126">
        <v>40551123262</v>
      </c>
      <c r="G33" s="126">
        <v>40557023261</v>
      </c>
      <c r="H33" s="126">
        <v>40558423259</v>
      </c>
      <c r="I33" s="128"/>
      <c r="J33" s="153"/>
      <c r="K33" s="13"/>
    </row>
    <row r="34" spans="1:13" ht="30" customHeight="1" thickBot="1">
      <c r="A34" s="139">
        <v>23</v>
      </c>
      <c r="B34" s="140">
        <v>43</v>
      </c>
      <c r="C34" s="169"/>
      <c r="D34" s="170"/>
      <c r="E34" s="141" t="s">
        <v>54</v>
      </c>
      <c r="F34" s="140">
        <v>40551123270</v>
      </c>
      <c r="G34" s="140"/>
      <c r="H34" s="140"/>
      <c r="I34" s="142"/>
      <c r="J34" s="143"/>
      <c r="K34" s="13"/>
    </row>
    <row r="35" spans="1:13" ht="30" customHeight="1" thickBot="1">
      <c r="A35" s="14"/>
      <c r="B35" s="12"/>
      <c r="C35" s="15"/>
      <c r="D35" s="15"/>
      <c r="E35" s="12"/>
      <c r="F35" s="12"/>
      <c r="G35" s="12"/>
      <c r="H35" s="12"/>
      <c r="I35" s="12"/>
      <c r="J35" s="12"/>
      <c r="K35" s="13"/>
    </row>
    <row r="36" spans="1:13" ht="30" customHeight="1">
      <c r="A36" s="214" t="s">
        <v>30</v>
      </c>
      <c r="B36" s="209"/>
      <c r="C36" s="208" t="s">
        <v>31</v>
      </c>
      <c r="D36" s="209"/>
      <c r="E36" s="87" t="s">
        <v>32</v>
      </c>
      <c r="F36" s="88" t="s">
        <v>33</v>
      </c>
      <c r="G36" s="88" t="s">
        <v>34</v>
      </c>
      <c r="H36" s="88" t="s">
        <v>35</v>
      </c>
      <c r="I36" s="88" t="s">
        <v>66</v>
      </c>
      <c r="J36" s="89" t="s">
        <v>67</v>
      </c>
      <c r="K36" s="13"/>
    </row>
    <row r="37" spans="1:13" ht="30" customHeight="1">
      <c r="A37" s="213">
        <v>1</v>
      </c>
      <c r="B37" s="210"/>
      <c r="C37" s="210" t="s">
        <v>53</v>
      </c>
      <c r="D37" s="210"/>
      <c r="E37" s="63" t="s">
        <v>57</v>
      </c>
      <c r="F37" s="63" t="s">
        <v>106</v>
      </c>
      <c r="G37" s="63" t="s">
        <v>55</v>
      </c>
      <c r="H37" s="39">
        <v>972</v>
      </c>
      <c r="I37" s="64">
        <v>14121.22</v>
      </c>
      <c r="J37" s="90">
        <v>18274</v>
      </c>
      <c r="K37" s="13"/>
    </row>
    <row r="38" spans="1:13" ht="30" customHeight="1">
      <c r="A38" s="211"/>
      <c r="B38" s="212"/>
      <c r="C38" s="210"/>
      <c r="D38" s="210"/>
      <c r="E38" s="68"/>
      <c r="F38" s="63"/>
      <c r="G38" s="63"/>
      <c r="H38" s="39"/>
      <c r="I38" s="69"/>
      <c r="J38" s="91"/>
      <c r="K38" s="12"/>
    </row>
    <row r="39" spans="1:13" ht="30" customHeight="1" thickBot="1">
      <c r="A39" s="205" t="s">
        <v>14</v>
      </c>
      <c r="B39" s="206"/>
      <c r="C39" s="207"/>
      <c r="D39" s="207"/>
      <c r="E39" s="92"/>
      <c r="F39" s="93"/>
      <c r="G39" s="93"/>
      <c r="H39" s="94">
        <f>SUM(H37:H38)</f>
        <v>972</v>
      </c>
      <c r="I39" s="94">
        <f t="shared" ref="I39:J39" si="0">SUM(I37:I38)</f>
        <v>14121.22</v>
      </c>
      <c r="J39" s="95">
        <f t="shared" si="0"/>
        <v>18274</v>
      </c>
      <c r="K39" s="12"/>
    </row>
    <row r="40" spans="1:13" ht="30" customHeight="1" thickBot="1">
      <c r="A40" s="12"/>
      <c r="B40" s="12"/>
      <c r="C40" s="12"/>
      <c r="D40" s="12"/>
      <c r="E40" s="12"/>
      <c r="F40" s="12"/>
      <c r="G40" s="12"/>
      <c r="H40" s="12"/>
      <c r="I40" s="55"/>
      <c r="J40" s="12"/>
      <c r="K40" s="12"/>
      <c r="M40" s="2"/>
    </row>
    <row r="41" spans="1:13" ht="30" customHeight="1">
      <c r="A41" s="96" t="s">
        <v>10</v>
      </c>
      <c r="B41" s="97"/>
      <c r="C41" s="97"/>
      <c r="D41" s="97"/>
      <c r="E41" s="97"/>
      <c r="F41" s="97"/>
      <c r="G41" s="98"/>
      <c r="H41" s="98"/>
      <c r="I41" s="98"/>
      <c r="J41" s="99"/>
      <c r="K41" s="12"/>
    </row>
    <row r="42" spans="1:13" ht="27" customHeight="1">
      <c r="A42" s="72" t="s">
        <v>107</v>
      </c>
      <c r="B42" s="51"/>
      <c r="C42" s="51"/>
      <c r="D42" s="51"/>
      <c r="E42" s="51"/>
      <c r="F42" s="51"/>
      <c r="G42" s="16"/>
      <c r="H42" s="16"/>
      <c r="I42" s="16"/>
      <c r="J42" s="100"/>
      <c r="K42" s="12"/>
    </row>
    <row r="43" spans="1:13" ht="27" customHeight="1">
      <c r="A43" s="72" t="s">
        <v>73</v>
      </c>
      <c r="B43" s="33"/>
      <c r="C43" s="33"/>
      <c r="D43" s="33"/>
      <c r="E43" s="33"/>
      <c r="F43" s="33"/>
      <c r="G43" s="19"/>
      <c r="H43" s="18"/>
      <c r="I43" s="18"/>
      <c r="J43" s="101"/>
      <c r="K43" s="12"/>
    </row>
    <row r="44" spans="1:13" ht="27" customHeight="1">
      <c r="A44" s="102" t="s">
        <v>62</v>
      </c>
      <c r="B44" s="34"/>
      <c r="C44" s="34"/>
      <c r="D44" s="34"/>
      <c r="E44" s="34"/>
      <c r="F44" s="34"/>
      <c r="G44" s="18"/>
      <c r="H44" s="18"/>
      <c r="I44" s="18"/>
      <c r="J44" s="101"/>
      <c r="K44" s="12"/>
    </row>
    <row r="45" spans="1:13" ht="27" customHeight="1">
      <c r="A45" s="72" t="s">
        <v>49</v>
      </c>
      <c r="B45" s="35"/>
      <c r="C45" s="35"/>
      <c r="D45" s="35"/>
      <c r="E45" s="35"/>
      <c r="F45" s="17"/>
      <c r="G45" s="17"/>
      <c r="H45" s="17"/>
      <c r="I45" s="17"/>
      <c r="J45" s="103"/>
      <c r="K45" s="12"/>
    </row>
    <row r="46" spans="1:13" ht="27.75" customHeight="1" thickBot="1">
      <c r="A46" s="104"/>
      <c r="B46" s="105"/>
      <c r="C46" s="105"/>
      <c r="D46" s="105"/>
      <c r="E46" s="106"/>
      <c r="F46" s="106"/>
      <c r="G46" s="106"/>
      <c r="H46" s="106"/>
      <c r="I46" s="106"/>
      <c r="J46" s="107"/>
      <c r="K46" s="12"/>
    </row>
    <row r="47" spans="1:13" ht="2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29"/>
      <c r="L47" s="40"/>
      <c r="M47" s="40"/>
    </row>
    <row r="48" spans="1:13" ht="21">
      <c r="A48" s="48" t="s">
        <v>23</v>
      </c>
      <c r="B48" s="41"/>
      <c r="C48" s="41"/>
      <c r="D48" s="41"/>
      <c r="E48" s="42"/>
      <c r="F48" s="40"/>
      <c r="G48" s="40"/>
      <c r="H48" s="40"/>
      <c r="I48" s="40"/>
      <c r="J48" s="40"/>
      <c r="K48" s="29"/>
      <c r="L48" s="40"/>
      <c r="M48" s="40"/>
    </row>
    <row r="49" spans="1:13" ht="21">
      <c r="A49" s="49"/>
      <c r="B49" s="40"/>
      <c r="C49" s="40"/>
      <c r="D49" s="40"/>
      <c r="E49" s="43"/>
      <c r="F49" s="40"/>
      <c r="G49" s="40"/>
      <c r="H49" s="40"/>
      <c r="I49" s="40"/>
      <c r="J49" s="40"/>
      <c r="K49" s="29"/>
      <c r="L49" s="40"/>
      <c r="M49" s="40"/>
    </row>
    <row r="50" spans="1:13" ht="21">
      <c r="A50" s="49" t="s">
        <v>24</v>
      </c>
      <c r="B50" s="40"/>
      <c r="C50" s="40"/>
      <c r="D50" s="40"/>
      <c r="E50" s="43"/>
      <c r="F50" s="40" t="s">
        <v>11</v>
      </c>
      <c r="G50" s="44">
        <f>MAX(Carga!H12:H27)</f>
        <v>40558423271</v>
      </c>
      <c r="H50" s="40"/>
      <c r="I50" s="40"/>
      <c r="J50" s="40"/>
      <c r="K50" s="40"/>
      <c r="L50" s="40"/>
      <c r="M50" s="40"/>
    </row>
    <row r="51" spans="1:13" ht="21">
      <c r="A51" s="49"/>
      <c r="B51" s="40"/>
      <c r="C51" s="40"/>
      <c r="D51" s="40"/>
      <c r="E51" s="43"/>
      <c r="F51" s="40" t="s">
        <v>12</v>
      </c>
      <c r="G51" s="44">
        <f>MIN(Carga!H12:H27)</f>
        <v>40558423259</v>
      </c>
      <c r="H51" s="40"/>
      <c r="I51" s="40"/>
      <c r="J51" s="40" t="s">
        <v>18</v>
      </c>
      <c r="K51" s="40"/>
      <c r="L51" s="40"/>
      <c r="M51" s="40"/>
    </row>
    <row r="52" spans="1:13" ht="21">
      <c r="A52" s="50"/>
      <c r="B52" s="45"/>
      <c r="C52" s="45"/>
      <c r="D52" s="45"/>
      <c r="E52" s="46"/>
      <c r="F52" s="40" t="s">
        <v>13</v>
      </c>
      <c r="G52" s="44">
        <f>AVERAGE(H12:H27)</f>
        <v>40558423265</v>
      </c>
      <c r="H52" s="40"/>
      <c r="I52" s="40" t="s">
        <v>15</v>
      </c>
      <c r="J52" s="40">
        <f>MAX(I26:J28)</f>
        <v>0</v>
      </c>
      <c r="K52" s="40"/>
      <c r="L52" s="40"/>
      <c r="M52" s="40"/>
    </row>
    <row r="53" spans="1:13">
      <c r="A53" s="40"/>
      <c r="B53" s="40"/>
      <c r="C53" s="40"/>
      <c r="D53" s="40"/>
      <c r="E53" s="40"/>
      <c r="F53" s="40"/>
      <c r="G53" s="40"/>
      <c r="H53" s="40"/>
      <c r="I53" s="40" t="s">
        <v>16</v>
      </c>
      <c r="J53" s="40">
        <f>MIN(I26:J28)</f>
        <v>0</v>
      </c>
      <c r="K53" s="40"/>
      <c r="L53" s="40"/>
      <c r="M53" s="40"/>
    </row>
    <row r="54" spans="1:13">
      <c r="A54" s="40"/>
      <c r="B54" s="40"/>
      <c r="C54" s="40"/>
      <c r="D54" s="40"/>
      <c r="E54" s="40"/>
      <c r="F54" s="40"/>
      <c r="G54" s="40"/>
      <c r="H54" s="40"/>
      <c r="I54" s="40" t="s">
        <v>13</v>
      </c>
      <c r="J54" s="47" t="e">
        <f>AVERAGE(I26:J28)</f>
        <v>#DIV/0!</v>
      </c>
      <c r="K54" s="40"/>
      <c r="L54" s="40"/>
      <c r="M54" s="40"/>
    </row>
    <row r="55" spans="1:1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1:13">
      <c r="A56" s="40"/>
      <c r="B56" s="40"/>
      <c r="C56" s="40"/>
      <c r="D56" s="40"/>
      <c r="E56" s="40"/>
      <c r="F56" s="3"/>
      <c r="G56" s="3"/>
      <c r="H56" s="3"/>
      <c r="I56" s="3"/>
      <c r="J56" s="3"/>
      <c r="K56" s="3"/>
    </row>
    <row r="57" spans="1:13">
      <c r="A57" s="40"/>
      <c r="B57" s="40"/>
      <c r="C57" s="40"/>
      <c r="D57" s="40"/>
      <c r="E57" s="40"/>
      <c r="F57" s="3"/>
      <c r="G57" s="3"/>
      <c r="H57" s="3"/>
      <c r="I57" s="3"/>
      <c r="J57" s="3"/>
      <c r="K57" s="3"/>
    </row>
    <row r="58" spans="1:13">
      <c r="A58" s="40"/>
      <c r="B58" s="40"/>
      <c r="C58" s="40"/>
      <c r="D58" s="40"/>
      <c r="E58" s="40"/>
      <c r="K58" s="3"/>
    </row>
    <row r="59" spans="1:13">
      <c r="A59" s="40"/>
      <c r="B59" s="40"/>
      <c r="C59" s="40"/>
      <c r="D59" s="40"/>
      <c r="E59" s="40"/>
      <c r="K59" s="3"/>
    </row>
    <row r="60" spans="1:13">
      <c r="A60" s="40"/>
      <c r="B60" s="40"/>
      <c r="C60" s="40"/>
      <c r="D60" s="40"/>
      <c r="E60" s="40"/>
      <c r="K60" s="3"/>
    </row>
    <row r="61" spans="1:13">
      <c r="A61" s="40"/>
      <c r="B61" s="40"/>
      <c r="C61" s="40"/>
      <c r="D61" s="40"/>
      <c r="E61" s="40"/>
    </row>
    <row r="62" spans="1:13">
      <c r="A62" s="40"/>
      <c r="B62" s="40"/>
      <c r="C62" s="40"/>
      <c r="D62" s="40"/>
      <c r="E62" s="40"/>
    </row>
    <row r="63" spans="1:13">
      <c r="A63" s="40"/>
      <c r="B63" s="40"/>
      <c r="C63" s="40"/>
      <c r="D63" s="40"/>
      <c r="E63" s="40"/>
    </row>
  </sheetData>
  <mergeCells count="30">
    <mergeCell ref="G8:H8"/>
    <mergeCell ref="I7:J7"/>
    <mergeCell ref="G4:H4"/>
    <mergeCell ref="G5:H5"/>
    <mergeCell ref="G6:H6"/>
    <mergeCell ref="G7:H7"/>
    <mergeCell ref="A39:B39"/>
    <mergeCell ref="C39:D39"/>
    <mergeCell ref="C36:D36"/>
    <mergeCell ref="C38:D38"/>
    <mergeCell ref="C37:D37"/>
    <mergeCell ref="A38:B38"/>
    <mergeCell ref="A37:B37"/>
    <mergeCell ref="A36:B36"/>
    <mergeCell ref="C12:D34"/>
    <mergeCell ref="C11:D11"/>
    <mergeCell ref="A10:K10"/>
    <mergeCell ref="F11:J11"/>
    <mergeCell ref="A2:J2"/>
    <mergeCell ref="D6:E6"/>
    <mergeCell ref="D5:E5"/>
    <mergeCell ref="A5:C5"/>
    <mergeCell ref="A6:C6"/>
    <mergeCell ref="A4:C4"/>
    <mergeCell ref="D7:E7"/>
    <mergeCell ref="D8:E8"/>
    <mergeCell ref="A7:C7"/>
    <mergeCell ref="A8:C8"/>
    <mergeCell ref="D4:E4"/>
    <mergeCell ref="I8:J8"/>
  </mergeCells>
  <phoneticPr fontId="19" type="noConversion"/>
  <conditionalFormatting sqref="H16">
    <cfRule type="cellIs" dxfId="2" priority="7" operator="greaterThan">
      <formula>-18</formula>
    </cfRule>
  </conditionalFormatting>
  <pageMargins left="0.25" right="0.25" top="0.75" bottom="0.75" header="0.3" footer="0.3"/>
  <pageSetup paperSize="5" scale="61" orientation="portrait" horizontalDpi="300" verticalDpi="300" r:id="rId1"/>
  <headerFooter>
    <oddHeader>&amp;C&amp;G&amp;RVersión: 3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showGridLines="0" topLeftCell="A13" zoomScale="95" zoomScaleNormal="95" workbookViewId="0">
      <selection activeCell="A15" sqref="A15:C16"/>
    </sheetView>
  </sheetViews>
  <sheetFormatPr baseColWidth="10" defaultColWidth="11" defaultRowHeight="15.75"/>
  <cols>
    <col min="1" max="2" width="20.75" customWidth="1"/>
    <col min="3" max="3" width="21.25" customWidth="1"/>
    <col min="4" max="4" width="18" customWidth="1"/>
    <col min="5" max="5" width="15.125" customWidth="1"/>
    <col min="6" max="6" width="13.125" customWidth="1"/>
    <col min="7" max="7" width="16.5" customWidth="1"/>
    <col min="8" max="8" width="40.5" customWidth="1"/>
  </cols>
  <sheetData>
    <row r="1" spans="1:8" ht="30" customHeight="1">
      <c r="A1" s="227" t="s">
        <v>4</v>
      </c>
      <c r="B1" s="228"/>
      <c r="C1" s="228"/>
      <c r="D1" s="228"/>
      <c r="E1" s="228"/>
      <c r="F1" s="228"/>
      <c r="G1" s="228"/>
      <c r="H1" s="229"/>
    </row>
    <row r="2" spans="1:8" ht="54.75" customHeight="1">
      <c r="A2" s="108" t="s">
        <v>31</v>
      </c>
      <c r="B2" s="65" t="s">
        <v>64</v>
      </c>
      <c r="C2" s="65" t="s">
        <v>65</v>
      </c>
      <c r="D2" s="20" t="s">
        <v>9</v>
      </c>
      <c r="E2" s="223" t="s">
        <v>67</v>
      </c>
      <c r="F2" s="223"/>
      <c r="G2" s="224"/>
      <c r="H2" s="109" t="s">
        <v>63</v>
      </c>
    </row>
    <row r="3" spans="1:8" ht="30" customHeight="1">
      <c r="A3" s="230" t="s">
        <v>96</v>
      </c>
      <c r="B3" s="66">
        <v>40551123270</v>
      </c>
      <c r="C3" s="79">
        <v>45196</v>
      </c>
      <c r="D3" s="22">
        <v>-23.3</v>
      </c>
      <c r="E3" s="114">
        <v>1046</v>
      </c>
      <c r="F3" s="114">
        <v>1054</v>
      </c>
      <c r="G3" s="115">
        <v>1046</v>
      </c>
      <c r="H3" s="82"/>
    </row>
    <row r="4" spans="1:8" ht="30" customHeight="1">
      <c r="A4" s="231"/>
      <c r="B4" s="112">
        <v>40558423262</v>
      </c>
      <c r="C4" s="80">
        <v>45188</v>
      </c>
      <c r="D4" s="24">
        <v>-24.8</v>
      </c>
      <c r="E4" s="116">
        <v>1051</v>
      </c>
      <c r="F4" s="116">
        <v>1045</v>
      </c>
      <c r="G4" s="117">
        <v>1053</v>
      </c>
      <c r="H4" s="84"/>
    </row>
    <row r="5" spans="1:8" ht="30" customHeight="1">
      <c r="A5" s="231"/>
      <c r="B5" s="66">
        <v>40558423271</v>
      </c>
      <c r="C5" s="79">
        <v>45197</v>
      </c>
      <c r="D5" s="22">
        <v>-27.2</v>
      </c>
      <c r="E5" s="114">
        <v>1049</v>
      </c>
      <c r="F5" s="114">
        <v>1054</v>
      </c>
      <c r="G5" s="115">
        <v>1050</v>
      </c>
      <c r="H5" s="82"/>
    </row>
    <row r="6" spans="1:8" ht="30" customHeight="1">
      <c r="A6" s="231"/>
      <c r="B6" s="112">
        <v>40551123265</v>
      </c>
      <c r="C6" s="80">
        <v>45191</v>
      </c>
      <c r="D6" s="25">
        <v>-25.5</v>
      </c>
      <c r="E6" s="118">
        <v>1048</v>
      </c>
      <c r="F6" s="118">
        <v>1053</v>
      </c>
      <c r="G6" s="119">
        <v>1052</v>
      </c>
      <c r="H6" s="85"/>
    </row>
    <row r="7" spans="1:8" ht="30" customHeight="1">
      <c r="A7" s="231"/>
      <c r="B7" s="21">
        <v>40551123262</v>
      </c>
      <c r="C7" s="79">
        <v>45188</v>
      </c>
      <c r="D7" s="22">
        <v>-25.1</v>
      </c>
      <c r="E7" s="114">
        <v>1060</v>
      </c>
      <c r="F7" s="114">
        <v>1053</v>
      </c>
      <c r="G7" s="115">
        <v>1061</v>
      </c>
      <c r="H7" s="82"/>
    </row>
    <row r="8" spans="1:8" ht="30" customHeight="1">
      <c r="A8" s="231"/>
      <c r="B8" s="112">
        <v>40558423259</v>
      </c>
      <c r="C8" s="80">
        <v>45185</v>
      </c>
      <c r="D8" s="25">
        <v>-23.1</v>
      </c>
      <c r="E8" s="118">
        <v>1060</v>
      </c>
      <c r="F8" s="118">
        <v>1062</v>
      </c>
      <c r="G8" s="119">
        <v>1060</v>
      </c>
      <c r="H8" s="85"/>
    </row>
    <row r="9" spans="1:8" ht="30" customHeight="1">
      <c r="A9" s="231"/>
      <c r="B9" s="21">
        <v>40557023267</v>
      </c>
      <c r="C9" s="79">
        <v>45193</v>
      </c>
      <c r="D9" s="26">
        <v>-22</v>
      </c>
      <c r="E9" s="120">
        <v>1059</v>
      </c>
      <c r="F9" s="120">
        <v>1059</v>
      </c>
      <c r="G9" s="121">
        <v>1058</v>
      </c>
      <c r="H9" s="86"/>
    </row>
    <row r="10" spans="1:8" ht="30" customHeight="1">
      <c r="A10" s="231"/>
      <c r="B10" s="112">
        <v>40557023261</v>
      </c>
      <c r="C10" s="80">
        <v>45187</v>
      </c>
      <c r="D10" s="25">
        <v>-19.100000000000001</v>
      </c>
      <c r="E10" s="122">
        <v>1056</v>
      </c>
      <c r="F10" s="122">
        <v>1062</v>
      </c>
      <c r="G10" s="123">
        <v>1058</v>
      </c>
      <c r="H10" s="85"/>
    </row>
    <row r="11" spans="1:8" ht="30" customHeight="1">
      <c r="A11" s="231"/>
      <c r="B11" s="113">
        <v>40551123270</v>
      </c>
      <c r="C11" s="79">
        <v>45196</v>
      </c>
      <c r="D11" s="125">
        <v>-23.6</v>
      </c>
      <c r="E11" s="124">
        <v>1061</v>
      </c>
      <c r="F11" s="114">
        <v>1061</v>
      </c>
      <c r="G11" s="115">
        <v>1063</v>
      </c>
      <c r="H11" s="110"/>
    </row>
    <row r="12" spans="1:8" ht="30" customHeight="1">
      <c r="A12" s="231"/>
      <c r="B12" s="129">
        <v>40551123262</v>
      </c>
      <c r="C12" s="130">
        <v>45188</v>
      </c>
      <c r="D12" s="131">
        <v>-24.1</v>
      </c>
      <c r="E12" s="132">
        <v>1052</v>
      </c>
      <c r="F12" s="133">
        <v>1054</v>
      </c>
      <c r="G12" s="134">
        <v>1052</v>
      </c>
      <c r="H12" s="135"/>
    </row>
    <row r="13" spans="1:8" ht="30" customHeight="1">
      <c r="A13" s="231"/>
      <c r="B13" s="113"/>
      <c r="C13" s="79"/>
      <c r="D13" s="137"/>
      <c r="E13" s="138"/>
      <c r="F13" s="120"/>
      <c r="G13" s="121"/>
      <c r="H13" s="110"/>
    </row>
    <row r="14" spans="1:8" ht="30" customHeight="1" thickBot="1">
      <c r="A14" s="231"/>
      <c r="B14" s="129"/>
      <c r="C14" s="130"/>
      <c r="D14" s="155"/>
      <c r="E14" s="156"/>
      <c r="F14" s="157"/>
      <c r="G14" s="158"/>
      <c r="H14" s="159"/>
    </row>
    <row r="15" spans="1:8" ht="30" customHeight="1">
      <c r="A15" s="219" t="s">
        <v>26</v>
      </c>
      <c r="B15" s="220"/>
      <c r="C15" s="220"/>
      <c r="D15" s="160" t="s">
        <v>9</v>
      </c>
      <c r="E15" s="161"/>
      <c r="F15" s="88" t="s">
        <v>22</v>
      </c>
      <c r="G15" s="161"/>
      <c r="H15" s="232" t="s">
        <v>68</v>
      </c>
    </row>
    <row r="16" spans="1:8" ht="30" customHeight="1">
      <c r="A16" s="221"/>
      <c r="B16" s="222"/>
      <c r="C16" s="222"/>
      <c r="D16" s="20" t="s">
        <v>27</v>
      </c>
      <c r="E16" s="67" t="s">
        <v>20</v>
      </c>
      <c r="F16" s="67" t="s">
        <v>19</v>
      </c>
      <c r="G16" s="67" t="s">
        <v>21</v>
      </c>
      <c r="H16" s="233"/>
    </row>
    <row r="17" spans="1:8" ht="30" customHeight="1">
      <c r="A17" s="225" t="str">
        <f>A3</f>
        <v>30/50 ppl 
Kirkland 
PND FC</v>
      </c>
      <c r="B17" s="226"/>
      <c r="C17" s="226"/>
      <c r="D17" s="154">
        <f>AVERAGE(D3:D14)</f>
        <v>-23.779999999999998</v>
      </c>
      <c r="E17" s="136">
        <f>MIN(E3:G14)</f>
        <v>1045</v>
      </c>
      <c r="F17" s="32">
        <f>MAX(E3:H14)</f>
        <v>1063</v>
      </c>
      <c r="G17" s="32">
        <f>AVERAGE(E3:G14)</f>
        <v>1055.0666666666666</v>
      </c>
      <c r="H17" s="111">
        <f>COUNT(E3:G14)</f>
        <v>30</v>
      </c>
    </row>
    <row r="18" spans="1:8" ht="30" customHeight="1">
      <c r="A18" s="225"/>
      <c r="B18" s="226"/>
      <c r="C18" s="226"/>
      <c r="D18" s="154"/>
      <c r="E18" s="31"/>
      <c r="F18" s="31"/>
      <c r="G18" s="32"/>
      <c r="H18" s="111"/>
    </row>
    <row r="19" spans="1:8" ht="30" customHeight="1" thickBot="1">
      <c r="A19" s="217" t="s">
        <v>28</v>
      </c>
      <c r="B19" s="218"/>
      <c r="C19" s="218"/>
      <c r="D19" s="162">
        <f>AVERAGE(D3:D14)</f>
        <v>-23.779999999999998</v>
      </c>
      <c r="E19" s="218" t="s">
        <v>29</v>
      </c>
      <c r="F19" s="218"/>
      <c r="G19" s="218"/>
      <c r="H19" s="163" t="str">
        <f>CONCATENATE(Producto!C23," a ",Producto!C24)</f>
        <v>-19.1 a -27.2</v>
      </c>
    </row>
    <row r="20" spans="1:8" ht="21">
      <c r="A20" s="40"/>
      <c r="B20" s="40"/>
      <c r="C20" s="40"/>
      <c r="D20" s="40"/>
      <c r="E20" s="40"/>
      <c r="F20" s="40"/>
      <c r="G20" s="40"/>
      <c r="H20" s="29"/>
    </row>
    <row r="21" spans="1:8" ht="21">
      <c r="A21" s="40"/>
      <c r="B21" s="40"/>
      <c r="C21" s="40"/>
      <c r="D21" s="40"/>
      <c r="E21" s="40"/>
      <c r="F21" s="40"/>
      <c r="G21" s="40"/>
      <c r="H21" s="29"/>
    </row>
    <row r="22" spans="1:8" ht="21">
      <c r="A22" s="40"/>
      <c r="B22" s="40"/>
      <c r="C22" s="40"/>
      <c r="D22" s="40"/>
      <c r="E22" s="40"/>
      <c r="F22" s="40"/>
      <c r="G22" s="40"/>
      <c r="H22" s="29"/>
    </row>
    <row r="23" spans="1:8">
      <c r="A23" s="40" t="s">
        <v>11</v>
      </c>
      <c r="B23" s="40"/>
      <c r="C23" s="44">
        <f>MAX(Producto!D3:D14)</f>
        <v>-19.100000000000001</v>
      </c>
      <c r="D23" s="40"/>
      <c r="E23" s="40"/>
      <c r="F23" s="40"/>
      <c r="G23" s="40"/>
      <c r="H23" s="40"/>
    </row>
    <row r="24" spans="1:8">
      <c r="A24" s="40" t="s">
        <v>12</v>
      </c>
      <c r="B24" s="40"/>
      <c r="C24" s="44">
        <f>MIN(Producto!D3:D14)</f>
        <v>-27.2</v>
      </c>
      <c r="D24" s="40"/>
      <c r="E24" s="40"/>
      <c r="F24" s="40" t="s">
        <v>17</v>
      </c>
      <c r="G24" s="40" t="s">
        <v>18</v>
      </c>
      <c r="H24" s="40"/>
    </row>
    <row r="25" spans="1:8">
      <c r="A25" s="40" t="s">
        <v>13</v>
      </c>
      <c r="B25" s="40"/>
      <c r="C25" s="44">
        <f>AVERAGE(D3:D14)</f>
        <v>-23.779999999999998</v>
      </c>
      <c r="D25" s="40"/>
      <c r="E25" s="40" t="s">
        <v>15</v>
      </c>
      <c r="F25" s="40">
        <f>MAX(E3:G10)</f>
        <v>1062</v>
      </c>
      <c r="G25" s="40">
        <f>MAX(E11:G15)</f>
        <v>1063</v>
      </c>
      <c r="H25" s="40"/>
    </row>
    <row r="26" spans="1:8">
      <c r="A26" s="40"/>
      <c r="B26" s="40"/>
      <c r="C26" s="40"/>
      <c r="D26" s="40"/>
      <c r="E26" s="40" t="s">
        <v>16</v>
      </c>
      <c r="F26" s="40">
        <f>MIN(E3:G10)</f>
        <v>1045</v>
      </c>
      <c r="G26" s="40">
        <f>MIN(E11:G15)</f>
        <v>1052</v>
      </c>
      <c r="H26" s="40"/>
    </row>
    <row r="27" spans="1:8">
      <c r="A27" s="40"/>
      <c r="B27" s="40"/>
      <c r="C27" s="40"/>
      <c r="D27" s="40"/>
      <c r="E27" s="40" t="s">
        <v>13</v>
      </c>
      <c r="F27" s="47">
        <f>AVERAGE(E3:G10)</f>
        <v>1054.5416666666667</v>
      </c>
      <c r="G27" s="47">
        <f>AVERAGE(E11:G15)</f>
        <v>1057.1666666666667</v>
      </c>
      <c r="H27" s="40"/>
    </row>
    <row r="28" spans="1:8">
      <c r="A28" s="40"/>
      <c r="B28" s="40"/>
      <c r="C28" s="40"/>
      <c r="D28" s="40"/>
      <c r="E28" s="40"/>
      <c r="F28" s="40"/>
      <c r="G28" s="40"/>
      <c r="H28" s="40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H31" s="3"/>
    </row>
    <row r="32" spans="1:8">
      <c r="H32" s="3"/>
    </row>
    <row r="33" spans="8:8">
      <c r="H33" s="3"/>
    </row>
  </sheetData>
  <mergeCells count="9">
    <mergeCell ref="A1:H1"/>
    <mergeCell ref="A18:C18"/>
    <mergeCell ref="A3:A14"/>
    <mergeCell ref="H15:H16"/>
    <mergeCell ref="A19:C19"/>
    <mergeCell ref="E19:G19"/>
    <mergeCell ref="A15:C16"/>
    <mergeCell ref="E2:G2"/>
    <mergeCell ref="A17:C17"/>
  </mergeCells>
  <conditionalFormatting sqref="D3:D10">
    <cfRule type="cellIs" dxfId="1" priority="3" operator="greaterThan">
      <formula>-18</formula>
    </cfRule>
  </conditionalFormatting>
  <conditionalFormatting sqref="E14:G14">
    <cfRule type="cellIs" dxfId="0" priority="1" operator="lessThan">
      <formula>1047</formula>
    </cfRule>
  </conditionalFormatting>
  <pageMargins left="0.25" right="0.25" top="0.75" bottom="0.75" header="0.3" footer="0.3"/>
  <pageSetup paperSize="5" scale="61" orientation="portrait" horizontalDpi="300" verticalDpi="300" r:id="rId1"/>
  <headerFooter>
    <oddHeader>&amp;C&amp;G&amp;RVersión: 3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9"/>
  <sheetViews>
    <sheetView showGridLines="0" zoomScale="80" zoomScaleNormal="80" workbookViewId="0">
      <selection activeCell="A2" sqref="A2"/>
    </sheetView>
  </sheetViews>
  <sheetFormatPr baseColWidth="10" defaultRowHeight="15.75"/>
  <cols>
    <col min="1" max="1" width="58.625" style="52" customWidth="1"/>
    <col min="2" max="2" width="29.5" style="52" customWidth="1"/>
    <col min="3" max="3" width="16.875" style="52" customWidth="1"/>
    <col min="4" max="4" width="9.5" style="52" bestFit="1" customWidth="1"/>
    <col min="5" max="5" width="13.625" style="52" customWidth="1"/>
    <col min="6" max="6" width="13.5" style="52" customWidth="1"/>
    <col min="7" max="7" width="14.875" style="52" bestFit="1" customWidth="1"/>
    <col min="8" max="16384" width="11" style="52"/>
  </cols>
  <sheetData>
    <row r="1" spans="1:7" ht="36">
      <c r="A1" s="234" t="s">
        <v>95</v>
      </c>
      <c r="B1" s="234"/>
      <c r="C1" s="234"/>
      <c r="D1" s="234"/>
      <c r="E1" s="234"/>
      <c r="F1" s="234"/>
      <c r="G1" s="234"/>
    </row>
    <row r="3" spans="1:7" ht="46.5">
      <c r="A3" s="61" t="s">
        <v>69</v>
      </c>
      <c r="B3" s="61" t="s">
        <v>56</v>
      </c>
      <c r="C3" s="61" t="s">
        <v>70</v>
      </c>
      <c r="D3" s="61" t="s">
        <v>50</v>
      </c>
      <c r="E3" s="61" t="s">
        <v>51</v>
      </c>
      <c r="F3" s="61" t="s">
        <v>52</v>
      </c>
      <c r="G3" s="61" t="s">
        <v>58</v>
      </c>
    </row>
    <row r="4" spans="1:7" ht="20.25">
      <c r="A4" s="53" t="s">
        <v>74</v>
      </c>
      <c r="B4" s="58" t="s">
        <v>75</v>
      </c>
      <c r="C4" s="59" t="s">
        <v>71</v>
      </c>
      <c r="D4" s="54">
        <v>14</v>
      </c>
      <c r="E4" s="60">
        <v>261.8</v>
      </c>
      <c r="F4" s="60">
        <v>203.39</v>
      </c>
      <c r="G4" s="62">
        <v>45187</v>
      </c>
    </row>
    <row r="5" spans="1:7" ht="20.25">
      <c r="A5" s="53" t="s">
        <v>74</v>
      </c>
      <c r="B5" s="58" t="s">
        <v>75</v>
      </c>
      <c r="C5" s="59" t="s">
        <v>71</v>
      </c>
      <c r="D5" s="54">
        <v>1</v>
      </c>
      <c r="E5" s="60">
        <v>18.7</v>
      </c>
      <c r="F5" s="60">
        <v>14.53</v>
      </c>
      <c r="G5" s="62">
        <v>45187</v>
      </c>
    </row>
    <row r="6" spans="1:7" ht="20.25">
      <c r="A6" s="53" t="s">
        <v>76</v>
      </c>
      <c r="B6" s="58" t="s">
        <v>75</v>
      </c>
      <c r="C6" s="59" t="s">
        <v>71</v>
      </c>
      <c r="D6" s="54">
        <v>28</v>
      </c>
      <c r="E6" s="60">
        <v>523.6</v>
      </c>
      <c r="F6" s="60">
        <v>406.78</v>
      </c>
      <c r="G6" s="62">
        <v>45193</v>
      </c>
    </row>
    <row r="7" spans="1:7" ht="20.25">
      <c r="A7" s="53" t="s">
        <v>77</v>
      </c>
      <c r="B7" s="58" t="s">
        <v>75</v>
      </c>
      <c r="C7" s="59" t="s">
        <v>71</v>
      </c>
      <c r="D7" s="54">
        <v>1</v>
      </c>
      <c r="E7" s="60">
        <v>18.7</v>
      </c>
      <c r="F7" s="60">
        <v>14.53</v>
      </c>
      <c r="G7" s="62">
        <v>45187</v>
      </c>
    </row>
    <row r="8" spans="1:7" ht="20.25">
      <c r="A8" s="53" t="s">
        <v>78</v>
      </c>
      <c r="B8" s="58" t="s">
        <v>79</v>
      </c>
      <c r="C8" s="59" t="s">
        <v>71</v>
      </c>
      <c r="D8" s="54">
        <v>4</v>
      </c>
      <c r="E8" s="60">
        <v>74.8</v>
      </c>
      <c r="F8" s="60">
        <v>58.11</v>
      </c>
      <c r="G8" s="62">
        <v>45185</v>
      </c>
    </row>
    <row r="9" spans="1:7" ht="20.25">
      <c r="A9" s="53" t="s">
        <v>80</v>
      </c>
      <c r="B9" s="58" t="s">
        <v>79</v>
      </c>
      <c r="C9" s="59" t="s">
        <v>71</v>
      </c>
      <c r="D9" s="54">
        <v>2</v>
      </c>
      <c r="E9" s="60">
        <v>37.4</v>
      </c>
      <c r="F9" s="60">
        <v>29.06</v>
      </c>
      <c r="G9" s="62">
        <v>45187</v>
      </c>
    </row>
    <row r="10" spans="1:7" ht="20.25">
      <c r="A10" s="53" t="s">
        <v>74</v>
      </c>
      <c r="B10" s="58" t="s">
        <v>75</v>
      </c>
      <c r="C10" s="59" t="s">
        <v>71</v>
      </c>
      <c r="D10" s="54">
        <v>26</v>
      </c>
      <c r="E10" s="60">
        <v>486.2</v>
      </c>
      <c r="F10" s="60">
        <v>377.73</v>
      </c>
      <c r="G10" s="62">
        <v>45187</v>
      </c>
    </row>
    <row r="11" spans="1:7" ht="20.25">
      <c r="A11" s="53" t="s">
        <v>80</v>
      </c>
      <c r="B11" s="58" t="s">
        <v>79</v>
      </c>
      <c r="C11" s="59" t="s">
        <v>71</v>
      </c>
      <c r="D11" s="54">
        <v>12</v>
      </c>
      <c r="E11" s="60">
        <v>224.4</v>
      </c>
      <c r="F11" s="60">
        <v>174.34</v>
      </c>
      <c r="G11" s="62">
        <v>45187</v>
      </c>
    </row>
    <row r="12" spans="1:7" ht="20.25">
      <c r="A12" s="53" t="s">
        <v>80</v>
      </c>
      <c r="B12" s="58" t="s">
        <v>79</v>
      </c>
      <c r="C12" s="59" t="s">
        <v>71</v>
      </c>
      <c r="D12" s="54">
        <v>12</v>
      </c>
      <c r="E12" s="60">
        <v>224.4</v>
      </c>
      <c r="F12" s="60">
        <v>174.34</v>
      </c>
      <c r="G12" s="62">
        <v>45187</v>
      </c>
    </row>
    <row r="13" spans="1:7" ht="20.25">
      <c r="A13" s="53" t="s">
        <v>81</v>
      </c>
      <c r="B13" s="58" t="s">
        <v>79</v>
      </c>
      <c r="C13" s="59" t="s">
        <v>71</v>
      </c>
      <c r="D13" s="54">
        <v>32</v>
      </c>
      <c r="E13" s="60">
        <v>598.4</v>
      </c>
      <c r="F13" s="60">
        <v>464.9</v>
      </c>
      <c r="G13" s="62">
        <v>45188</v>
      </c>
    </row>
    <row r="14" spans="1:7" ht="20.25">
      <c r="A14" s="53" t="s">
        <v>82</v>
      </c>
      <c r="B14" s="58" t="s">
        <v>75</v>
      </c>
      <c r="C14" s="59" t="s">
        <v>71</v>
      </c>
      <c r="D14" s="54">
        <v>10</v>
      </c>
      <c r="E14" s="60">
        <v>187</v>
      </c>
      <c r="F14" s="60">
        <v>145.28</v>
      </c>
      <c r="G14" s="62">
        <v>45188</v>
      </c>
    </row>
    <row r="15" spans="1:7" ht="20.25">
      <c r="A15" s="53" t="s">
        <v>81</v>
      </c>
      <c r="B15" s="58" t="s">
        <v>79</v>
      </c>
      <c r="C15" s="59" t="s">
        <v>71</v>
      </c>
      <c r="D15" s="54">
        <v>42</v>
      </c>
      <c r="E15" s="60">
        <v>785.4</v>
      </c>
      <c r="F15" s="60">
        <v>610.17999999999995</v>
      </c>
      <c r="G15" s="62">
        <v>45188</v>
      </c>
    </row>
    <row r="16" spans="1:7" ht="20.25">
      <c r="A16" s="53" t="s">
        <v>81</v>
      </c>
      <c r="B16" s="58" t="s">
        <v>79</v>
      </c>
      <c r="C16" s="59" t="s">
        <v>71</v>
      </c>
      <c r="D16" s="54">
        <v>4</v>
      </c>
      <c r="E16" s="60">
        <v>74.8</v>
      </c>
      <c r="F16" s="60">
        <v>58.11</v>
      </c>
      <c r="G16" s="62">
        <v>45188</v>
      </c>
    </row>
    <row r="17" spans="1:7" ht="20.25">
      <c r="A17" s="53" t="s">
        <v>83</v>
      </c>
      <c r="B17" s="58" t="s">
        <v>75</v>
      </c>
      <c r="C17" s="59" t="s">
        <v>71</v>
      </c>
      <c r="D17" s="54">
        <v>19</v>
      </c>
      <c r="E17" s="60">
        <v>355.3</v>
      </c>
      <c r="F17" s="60">
        <v>276.02999999999997</v>
      </c>
      <c r="G17" s="62">
        <v>45188</v>
      </c>
    </row>
    <row r="18" spans="1:7" ht="20.25">
      <c r="A18" s="53" t="s">
        <v>83</v>
      </c>
      <c r="B18" s="58" t="s">
        <v>75</v>
      </c>
      <c r="C18" s="59" t="s">
        <v>71</v>
      </c>
      <c r="D18" s="54">
        <v>15</v>
      </c>
      <c r="E18" s="60">
        <v>280.5</v>
      </c>
      <c r="F18" s="60">
        <v>217.92</v>
      </c>
      <c r="G18" s="62">
        <v>45188</v>
      </c>
    </row>
    <row r="19" spans="1:7" ht="20.25">
      <c r="A19" s="53" t="s">
        <v>82</v>
      </c>
      <c r="B19" s="58" t="s">
        <v>75</v>
      </c>
      <c r="C19" s="59" t="s">
        <v>71</v>
      </c>
      <c r="D19" s="54">
        <v>21</v>
      </c>
      <c r="E19" s="60">
        <v>392.7</v>
      </c>
      <c r="F19" s="60">
        <v>305.08999999999997</v>
      </c>
      <c r="G19" s="62">
        <v>45188</v>
      </c>
    </row>
    <row r="20" spans="1:7" ht="20.25">
      <c r="A20" s="53" t="s">
        <v>82</v>
      </c>
      <c r="B20" s="58" t="s">
        <v>75</v>
      </c>
      <c r="C20" s="59" t="s">
        <v>71</v>
      </c>
      <c r="D20" s="54">
        <v>19</v>
      </c>
      <c r="E20" s="60">
        <v>355.3</v>
      </c>
      <c r="F20" s="60">
        <v>276.02999999999997</v>
      </c>
      <c r="G20" s="62">
        <v>45188</v>
      </c>
    </row>
    <row r="21" spans="1:7" ht="20.25">
      <c r="A21" s="53" t="s">
        <v>82</v>
      </c>
      <c r="B21" s="58" t="s">
        <v>75</v>
      </c>
      <c r="C21" s="59" t="s">
        <v>71</v>
      </c>
      <c r="D21" s="54">
        <v>31</v>
      </c>
      <c r="E21" s="60">
        <v>579.70000000000005</v>
      </c>
      <c r="F21" s="60">
        <v>450.37</v>
      </c>
      <c r="G21" s="62">
        <v>45188</v>
      </c>
    </row>
    <row r="22" spans="1:7" ht="20.25">
      <c r="A22" s="53" t="s">
        <v>84</v>
      </c>
      <c r="B22" s="58" t="s">
        <v>75</v>
      </c>
      <c r="C22" s="59" t="s">
        <v>71</v>
      </c>
      <c r="D22" s="54">
        <v>11</v>
      </c>
      <c r="E22" s="60">
        <v>205.7</v>
      </c>
      <c r="F22" s="60">
        <v>159.81</v>
      </c>
      <c r="G22" s="62">
        <v>45188</v>
      </c>
    </row>
    <row r="23" spans="1:7" ht="20.25">
      <c r="A23" s="53" t="s">
        <v>84</v>
      </c>
      <c r="B23" s="58" t="s">
        <v>75</v>
      </c>
      <c r="C23" s="59" t="s">
        <v>71</v>
      </c>
      <c r="D23" s="54">
        <v>31</v>
      </c>
      <c r="E23" s="60">
        <v>579.70000000000005</v>
      </c>
      <c r="F23" s="60">
        <v>450.37</v>
      </c>
      <c r="G23" s="62">
        <v>45188</v>
      </c>
    </row>
    <row r="24" spans="1:7" ht="20.25">
      <c r="A24" s="53" t="s">
        <v>85</v>
      </c>
      <c r="B24" s="58" t="s">
        <v>75</v>
      </c>
      <c r="C24" s="59" t="s">
        <v>71</v>
      </c>
      <c r="D24" s="54">
        <v>11</v>
      </c>
      <c r="E24" s="60">
        <v>205.7</v>
      </c>
      <c r="F24" s="60">
        <v>159.81</v>
      </c>
      <c r="G24" s="62">
        <v>45196</v>
      </c>
    </row>
    <row r="25" spans="1:7" ht="20.25">
      <c r="A25" s="53" t="s">
        <v>85</v>
      </c>
      <c r="B25" s="58" t="s">
        <v>75</v>
      </c>
      <c r="C25" s="59" t="s">
        <v>71</v>
      </c>
      <c r="D25" s="54">
        <v>5</v>
      </c>
      <c r="E25" s="60">
        <v>93.5</v>
      </c>
      <c r="F25" s="60">
        <v>72.64</v>
      </c>
      <c r="G25" s="62">
        <v>45196</v>
      </c>
    </row>
    <row r="26" spans="1:7" ht="20.25">
      <c r="A26" s="53" t="s">
        <v>85</v>
      </c>
      <c r="B26" s="58" t="s">
        <v>75</v>
      </c>
      <c r="C26" s="59" t="s">
        <v>71</v>
      </c>
      <c r="D26" s="54">
        <v>10</v>
      </c>
      <c r="E26" s="60">
        <v>187</v>
      </c>
      <c r="F26" s="60">
        <v>145.28</v>
      </c>
      <c r="G26" s="62">
        <v>45196</v>
      </c>
    </row>
    <row r="27" spans="1:7" ht="20.25">
      <c r="A27" s="53" t="s">
        <v>86</v>
      </c>
      <c r="B27" s="58" t="s">
        <v>79</v>
      </c>
      <c r="C27" s="59" t="s">
        <v>71</v>
      </c>
      <c r="D27" s="54">
        <v>39</v>
      </c>
      <c r="E27" s="60">
        <v>729.3</v>
      </c>
      <c r="F27" s="60">
        <v>566.59</v>
      </c>
      <c r="G27" s="62">
        <v>45191</v>
      </c>
    </row>
    <row r="28" spans="1:7" ht="20.25">
      <c r="A28" s="53" t="s">
        <v>87</v>
      </c>
      <c r="B28" s="58" t="s">
        <v>79</v>
      </c>
      <c r="C28" s="59" t="s">
        <v>71</v>
      </c>
      <c r="D28" s="54">
        <v>3</v>
      </c>
      <c r="E28" s="60">
        <v>56.1</v>
      </c>
      <c r="F28" s="60">
        <v>43.58</v>
      </c>
      <c r="G28" s="62">
        <v>45191</v>
      </c>
    </row>
    <row r="29" spans="1:7" ht="20.25">
      <c r="A29" s="53" t="s">
        <v>87</v>
      </c>
      <c r="B29" s="58" t="s">
        <v>79</v>
      </c>
      <c r="C29" s="59" t="s">
        <v>71</v>
      </c>
      <c r="D29" s="54">
        <v>9</v>
      </c>
      <c r="E29" s="60">
        <v>168.3</v>
      </c>
      <c r="F29" s="60">
        <v>130.75</v>
      </c>
      <c r="G29" s="62">
        <v>45191</v>
      </c>
    </row>
    <row r="30" spans="1:7" ht="20.25">
      <c r="A30" s="53" t="s">
        <v>88</v>
      </c>
      <c r="B30" s="58" t="s">
        <v>75</v>
      </c>
      <c r="C30" s="59" t="s">
        <v>71</v>
      </c>
      <c r="D30" s="54">
        <v>9</v>
      </c>
      <c r="E30" s="60">
        <v>168.3</v>
      </c>
      <c r="F30" s="60">
        <v>130.75</v>
      </c>
      <c r="G30" s="62">
        <v>45196</v>
      </c>
    </row>
    <row r="31" spans="1:7" ht="20.25">
      <c r="A31" s="53" t="s">
        <v>88</v>
      </c>
      <c r="B31" s="58" t="s">
        <v>75</v>
      </c>
      <c r="C31" s="59" t="s">
        <v>71</v>
      </c>
      <c r="D31" s="54">
        <v>9</v>
      </c>
      <c r="E31" s="60">
        <v>168.3</v>
      </c>
      <c r="F31" s="60">
        <v>130.75</v>
      </c>
      <c r="G31" s="62">
        <v>45196</v>
      </c>
    </row>
    <row r="32" spans="1:7" ht="20.25">
      <c r="A32" s="53" t="s">
        <v>89</v>
      </c>
      <c r="B32" s="58" t="s">
        <v>79</v>
      </c>
      <c r="C32" s="59" t="s">
        <v>71</v>
      </c>
      <c r="D32" s="54">
        <v>33</v>
      </c>
      <c r="E32" s="60">
        <v>617.1</v>
      </c>
      <c r="F32" s="60">
        <v>479.42</v>
      </c>
      <c r="G32" s="62">
        <v>45196</v>
      </c>
    </row>
    <row r="33" spans="1:7" ht="20.25">
      <c r="A33" s="53" t="s">
        <v>78</v>
      </c>
      <c r="B33" s="58" t="s">
        <v>79</v>
      </c>
      <c r="C33" s="59" t="s">
        <v>71</v>
      </c>
      <c r="D33" s="54">
        <v>6</v>
      </c>
      <c r="E33" s="60">
        <v>112.2</v>
      </c>
      <c r="F33" s="60">
        <v>87.17</v>
      </c>
      <c r="G33" s="62">
        <v>45185</v>
      </c>
    </row>
    <row r="34" spans="1:7" ht="20.25">
      <c r="A34" s="53" t="s">
        <v>90</v>
      </c>
      <c r="B34" s="58" t="s">
        <v>75</v>
      </c>
      <c r="C34" s="59" t="s">
        <v>71</v>
      </c>
      <c r="D34" s="54">
        <v>29</v>
      </c>
      <c r="E34" s="60">
        <v>542.29999999999995</v>
      </c>
      <c r="F34" s="60">
        <v>421.31</v>
      </c>
      <c r="G34" s="62">
        <v>45191</v>
      </c>
    </row>
    <row r="35" spans="1:7" ht="20.25">
      <c r="A35" s="53" t="s">
        <v>78</v>
      </c>
      <c r="B35" s="58" t="s">
        <v>79</v>
      </c>
      <c r="C35" s="59" t="s">
        <v>71</v>
      </c>
      <c r="D35" s="54">
        <v>42</v>
      </c>
      <c r="E35" s="60">
        <v>785.4</v>
      </c>
      <c r="F35" s="60">
        <v>610.17999999999995</v>
      </c>
      <c r="G35" s="62">
        <v>45185</v>
      </c>
    </row>
    <row r="36" spans="1:7" ht="20.25">
      <c r="A36" s="53" t="s">
        <v>89</v>
      </c>
      <c r="B36" s="58" t="s">
        <v>79</v>
      </c>
      <c r="C36" s="59" t="s">
        <v>71</v>
      </c>
      <c r="D36" s="54">
        <v>4</v>
      </c>
      <c r="E36" s="60">
        <v>74.8</v>
      </c>
      <c r="F36" s="60">
        <v>58.11</v>
      </c>
      <c r="G36" s="62">
        <v>45196</v>
      </c>
    </row>
    <row r="37" spans="1:7" ht="20.25">
      <c r="A37" s="53" t="s">
        <v>87</v>
      </c>
      <c r="B37" s="58" t="s">
        <v>79</v>
      </c>
      <c r="C37" s="59" t="s">
        <v>71</v>
      </c>
      <c r="D37" s="54">
        <v>7</v>
      </c>
      <c r="E37" s="60">
        <v>130.9</v>
      </c>
      <c r="F37" s="60">
        <v>101.7</v>
      </c>
      <c r="G37" s="62">
        <v>45191</v>
      </c>
    </row>
    <row r="38" spans="1:7" ht="20.25">
      <c r="A38" s="53" t="s">
        <v>91</v>
      </c>
      <c r="B38" s="58" t="s">
        <v>79</v>
      </c>
      <c r="C38" s="59" t="s">
        <v>71</v>
      </c>
      <c r="D38" s="54">
        <v>36</v>
      </c>
      <c r="E38" s="60">
        <v>673.2</v>
      </c>
      <c r="F38" s="60">
        <v>523.01</v>
      </c>
      <c r="G38" s="62">
        <v>45188</v>
      </c>
    </row>
    <row r="39" spans="1:7" ht="20.25">
      <c r="A39" s="53" t="s">
        <v>86</v>
      </c>
      <c r="B39" s="58" t="s">
        <v>79</v>
      </c>
      <c r="C39" s="59" t="s">
        <v>71</v>
      </c>
      <c r="D39" s="54">
        <v>35</v>
      </c>
      <c r="E39" s="60">
        <v>654.5</v>
      </c>
      <c r="F39" s="60">
        <v>508.48</v>
      </c>
      <c r="G39" s="62">
        <v>45191</v>
      </c>
    </row>
    <row r="40" spans="1:7" ht="20.25">
      <c r="A40" s="53" t="s">
        <v>91</v>
      </c>
      <c r="B40" s="58" t="s">
        <v>79</v>
      </c>
      <c r="C40" s="59" t="s">
        <v>71</v>
      </c>
      <c r="D40" s="54">
        <v>42</v>
      </c>
      <c r="E40" s="60">
        <v>785.4</v>
      </c>
      <c r="F40" s="60">
        <v>610.17999999999995</v>
      </c>
      <c r="G40" s="62">
        <v>45188</v>
      </c>
    </row>
    <row r="41" spans="1:7" ht="20.25">
      <c r="A41" s="53" t="s">
        <v>86</v>
      </c>
      <c r="B41" s="58" t="s">
        <v>79</v>
      </c>
      <c r="C41" s="59" t="s">
        <v>71</v>
      </c>
      <c r="D41" s="54">
        <v>22</v>
      </c>
      <c r="E41" s="60">
        <v>411.4</v>
      </c>
      <c r="F41" s="60">
        <v>319.62</v>
      </c>
      <c r="G41" s="62">
        <v>45191</v>
      </c>
    </row>
    <row r="42" spans="1:7" ht="20.25">
      <c r="A42" s="53" t="s">
        <v>81</v>
      </c>
      <c r="B42" s="58" t="s">
        <v>79</v>
      </c>
      <c r="C42" s="59" t="s">
        <v>71</v>
      </c>
      <c r="D42" s="54">
        <v>19</v>
      </c>
      <c r="E42" s="60">
        <v>355.3</v>
      </c>
      <c r="F42" s="60">
        <v>276.02999999999997</v>
      </c>
      <c r="G42" s="62">
        <v>45188</v>
      </c>
    </row>
    <row r="43" spans="1:7" ht="20.25">
      <c r="A43" s="53" t="s">
        <v>78</v>
      </c>
      <c r="B43" s="58" t="s">
        <v>79</v>
      </c>
      <c r="C43" s="59" t="s">
        <v>71</v>
      </c>
      <c r="D43" s="54">
        <v>5</v>
      </c>
      <c r="E43" s="60">
        <v>93.5</v>
      </c>
      <c r="F43" s="60">
        <v>72.64</v>
      </c>
      <c r="G43" s="62">
        <v>45185</v>
      </c>
    </row>
    <row r="44" spans="1:7" ht="20.25">
      <c r="A44" s="53" t="s">
        <v>90</v>
      </c>
      <c r="B44" s="58" t="s">
        <v>75</v>
      </c>
      <c r="C44" s="59" t="s">
        <v>71</v>
      </c>
      <c r="D44" s="54">
        <v>12</v>
      </c>
      <c r="E44" s="60">
        <v>224.4</v>
      </c>
      <c r="F44" s="60">
        <v>174.34</v>
      </c>
      <c r="G44" s="62">
        <v>45191</v>
      </c>
    </row>
    <row r="45" spans="1:7" ht="20.25">
      <c r="A45" s="53" t="s">
        <v>92</v>
      </c>
      <c r="B45" s="58" t="s">
        <v>75</v>
      </c>
      <c r="C45" s="59" t="s">
        <v>71</v>
      </c>
      <c r="D45" s="54">
        <v>12</v>
      </c>
      <c r="E45" s="60">
        <v>224.4</v>
      </c>
      <c r="F45" s="60">
        <v>174.34</v>
      </c>
      <c r="G45" s="62">
        <v>45197</v>
      </c>
    </row>
    <row r="46" spans="1:7" ht="20.25">
      <c r="A46" s="53" t="s">
        <v>92</v>
      </c>
      <c r="B46" s="58" t="s">
        <v>75</v>
      </c>
      <c r="C46" s="59" t="s">
        <v>71</v>
      </c>
      <c r="D46" s="54">
        <v>30</v>
      </c>
      <c r="E46" s="60">
        <v>561</v>
      </c>
      <c r="F46" s="60">
        <v>435.84</v>
      </c>
      <c r="G46" s="62">
        <v>45197</v>
      </c>
    </row>
    <row r="47" spans="1:7" ht="20.25">
      <c r="A47" s="53" t="s">
        <v>85</v>
      </c>
      <c r="B47" s="58" t="s">
        <v>75</v>
      </c>
      <c r="C47" s="59" t="s">
        <v>71</v>
      </c>
      <c r="D47" s="54">
        <v>20</v>
      </c>
      <c r="E47" s="60">
        <v>374</v>
      </c>
      <c r="F47" s="60">
        <v>290.56</v>
      </c>
      <c r="G47" s="62">
        <v>45196</v>
      </c>
    </row>
    <row r="48" spans="1:7" ht="20.25">
      <c r="A48" s="53" t="s">
        <v>85</v>
      </c>
      <c r="B48" s="58" t="s">
        <v>75</v>
      </c>
      <c r="C48" s="59" t="s">
        <v>71</v>
      </c>
      <c r="D48" s="54">
        <v>34</v>
      </c>
      <c r="E48" s="60">
        <v>635.79999999999995</v>
      </c>
      <c r="F48" s="60">
        <v>493.95</v>
      </c>
      <c r="G48" s="62">
        <v>45196</v>
      </c>
    </row>
    <row r="49" spans="1:7" ht="20.25">
      <c r="A49" s="53" t="s">
        <v>82</v>
      </c>
      <c r="B49" s="58" t="s">
        <v>79</v>
      </c>
      <c r="C49" s="59" t="s">
        <v>71</v>
      </c>
      <c r="D49" s="54">
        <v>1</v>
      </c>
      <c r="E49" s="60">
        <v>18.7</v>
      </c>
      <c r="F49" s="60">
        <v>14.53</v>
      </c>
      <c r="G49" s="62">
        <v>45188</v>
      </c>
    </row>
    <row r="50" spans="1:7" ht="20.25">
      <c r="A50" s="53" t="s">
        <v>93</v>
      </c>
      <c r="B50" s="58" t="s">
        <v>75</v>
      </c>
      <c r="C50" s="59" t="s">
        <v>71</v>
      </c>
      <c r="D50" s="54">
        <v>13</v>
      </c>
      <c r="E50" s="60">
        <v>243.1</v>
      </c>
      <c r="F50" s="60">
        <v>188.86</v>
      </c>
      <c r="G50" s="62">
        <v>45195</v>
      </c>
    </row>
    <row r="51" spans="1:7" ht="20.25">
      <c r="A51" s="53" t="s">
        <v>85</v>
      </c>
      <c r="B51" s="58" t="s">
        <v>75</v>
      </c>
      <c r="C51" s="59" t="s">
        <v>71</v>
      </c>
      <c r="D51" s="54">
        <v>17</v>
      </c>
      <c r="E51" s="60">
        <v>317.89999999999998</v>
      </c>
      <c r="F51" s="60">
        <v>246.98</v>
      </c>
      <c r="G51" s="62">
        <v>45196</v>
      </c>
    </row>
    <row r="52" spans="1:7" ht="20.25">
      <c r="A52" s="53" t="s">
        <v>85</v>
      </c>
      <c r="B52" s="58" t="s">
        <v>75</v>
      </c>
      <c r="C52" s="59" t="s">
        <v>71</v>
      </c>
      <c r="D52" s="54">
        <v>11</v>
      </c>
      <c r="E52" s="60">
        <v>205.7</v>
      </c>
      <c r="F52" s="60">
        <v>159.81</v>
      </c>
      <c r="G52" s="62">
        <v>45196</v>
      </c>
    </row>
    <row r="53" spans="1:7" ht="20.25">
      <c r="A53" s="53" t="s">
        <v>89</v>
      </c>
      <c r="B53" s="58" t="s">
        <v>79</v>
      </c>
      <c r="C53" s="59" t="s">
        <v>71</v>
      </c>
      <c r="D53" s="54">
        <v>31</v>
      </c>
      <c r="E53" s="60">
        <v>579.70000000000005</v>
      </c>
      <c r="F53" s="60">
        <v>450.37</v>
      </c>
      <c r="G53" s="62">
        <v>45196</v>
      </c>
    </row>
    <row r="54" spans="1:7" ht="20.25">
      <c r="A54" s="53" t="s">
        <v>89</v>
      </c>
      <c r="B54" s="58" t="s">
        <v>79</v>
      </c>
      <c r="C54" s="59" t="s">
        <v>71</v>
      </c>
      <c r="D54" s="54">
        <v>22</v>
      </c>
      <c r="E54" s="60">
        <v>411.4</v>
      </c>
      <c r="F54" s="60">
        <v>319.62</v>
      </c>
      <c r="G54" s="62">
        <v>45196</v>
      </c>
    </row>
    <row r="55" spans="1:7" ht="20.25">
      <c r="A55" s="53" t="s">
        <v>82</v>
      </c>
      <c r="B55" s="58" t="s">
        <v>75</v>
      </c>
      <c r="C55" s="59" t="s">
        <v>71</v>
      </c>
      <c r="D55" s="54">
        <v>12</v>
      </c>
      <c r="E55" s="60">
        <v>224.4</v>
      </c>
      <c r="F55" s="60">
        <v>174.34</v>
      </c>
      <c r="G55" s="62">
        <v>45188</v>
      </c>
    </row>
    <row r="56" spans="1:7" ht="20.25">
      <c r="A56" s="53" t="s">
        <v>82</v>
      </c>
      <c r="B56" s="58" t="s">
        <v>75</v>
      </c>
      <c r="C56" s="59" t="s">
        <v>71</v>
      </c>
      <c r="D56" s="54">
        <v>10</v>
      </c>
      <c r="E56" s="60">
        <v>187</v>
      </c>
      <c r="F56" s="60">
        <v>145.28</v>
      </c>
      <c r="G56" s="62">
        <v>45188</v>
      </c>
    </row>
    <row r="57" spans="1:7" ht="20.25">
      <c r="A57" s="53" t="s">
        <v>90</v>
      </c>
      <c r="B57" s="58" t="s">
        <v>75</v>
      </c>
      <c r="C57" s="59" t="s">
        <v>71</v>
      </c>
      <c r="D57" s="54">
        <v>19</v>
      </c>
      <c r="E57" s="60">
        <v>355.3</v>
      </c>
      <c r="F57" s="60">
        <v>276.02999999999997</v>
      </c>
      <c r="G57" s="62">
        <v>45191</v>
      </c>
    </row>
    <row r="58" spans="1:7" ht="20.25">
      <c r="A58" s="53" t="s">
        <v>89</v>
      </c>
      <c r="B58" s="58" t="s">
        <v>79</v>
      </c>
      <c r="C58" s="59" t="s">
        <v>71</v>
      </c>
      <c r="D58" s="54">
        <v>18</v>
      </c>
      <c r="E58" s="60">
        <v>336.6</v>
      </c>
      <c r="F58" s="60">
        <v>261.5</v>
      </c>
      <c r="G58" s="62">
        <v>45196</v>
      </c>
    </row>
    <row r="59" spans="1:7" ht="26.25">
      <c r="A59" s="56" t="s">
        <v>94</v>
      </c>
      <c r="B59" s="57"/>
      <c r="C59" s="57"/>
      <c r="D59" s="57">
        <v>972</v>
      </c>
      <c r="E59" s="57"/>
      <c r="F59" s="57">
        <v>14121.22</v>
      </c>
      <c r="G59" s="164"/>
    </row>
  </sheetData>
  <mergeCells count="1">
    <mergeCell ref="A1:G1"/>
  </mergeCells>
  <pageMargins left="0.7" right="0.7" top="0.75" bottom="0.75" header="0.3" footer="0.3"/>
  <pageSetup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Carga</vt:lpstr>
      <vt:lpstr>Producto</vt:lpstr>
      <vt:lpstr>Packing List</vt:lpstr>
      <vt:lpstr>Carga!Área_de_impresión</vt:lpstr>
      <vt:lpstr>Producto!Área_de_impresión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Eduardo Sena</cp:lastModifiedBy>
  <cp:lastPrinted>2019-11-09T12:36:11Z</cp:lastPrinted>
  <dcterms:created xsi:type="dcterms:W3CDTF">2019-02-19T12:25:00Z</dcterms:created>
  <dcterms:modified xsi:type="dcterms:W3CDTF">2023-11-24T21:10:10Z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2058-11.1.0.8865</vt:lpwstr>
  </property>
</Properties>
</file>